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1740" yWindow="330" windowWidth="14805" windowHeight="7530" tabRatio="599"/>
  </bookViews>
  <sheets>
    <sheet name="приложение" sheetId="1" r:id="rId1"/>
    <sheet name="свод" sheetId="2" r:id="rId2"/>
    <sheet name="Лист3" sheetId="3" r:id="rId3"/>
  </sheets>
  <calcPr calcId="145621"/>
</workbook>
</file>

<file path=xl/calcChain.xml><?xml version="1.0" encoding="utf-8"?>
<calcChain xmlns="http://schemas.openxmlformats.org/spreadsheetml/2006/main">
  <c r="R186" i="1" l="1"/>
  <c r="R72" i="1" l="1"/>
  <c r="R66" i="1"/>
  <c r="R41" i="1"/>
  <c r="R43" i="1"/>
  <c r="M274" i="1"/>
  <c r="O229" i="1"/>
  <c r="O227" i="1"/>
  <c r="O226" i="1"/>
  <c r="O225" i="1"/>
  <c r="O160" i="1"/>
  <c r="N160" i="1"/>
  <c r="O166" i="1"/>
  <c r="O157" i="1"/>
  <c r="O100" i="1"/>
  <c r="N100" i="1"/>
  <c r="O99" i="1"/>
  <c r="O79" i="1"/>
  <c r="O78" i="1"/>
  <c r="O39" i="1" s="1"/>
  <c r="O74" i="1"/>
  <c r="O36" i="1" s="1"/>
  <c r="O68" i="1"/>
  <c r="O41" i="1"/>
  <c r="O40" i="1"/>
  <c r="O30" i="1"/>
  <c r="O292" i="1"/>
  <c r="O269" i="1"/>
  <c r="O264" i="1"/>
  <c r="O247" i="1"/>
  <c r="O237" i="1"/>
  <c r="O241" i="1"/>
  <c r="N241" i="1"/>
  <c r="M241" i="1"/>
  <c r="N237" i="1"/>
  <c r="O232" i="1"/>
  <c r="O248" i="1" s="1"/>
  <c r="O231" i="1"/>
  <c r="O230" i="1"/>
  <c r="O233" i="1"/>
  <c r="O224" i="1"/>
  <c r="O222" i="1"/>
  <c r="O221" i="1" s="1"/>
  <c r="O201" i="1"/>
  <c r="O199" i="1" s="1"/>
  <c r="O200" i="1"/>
  <c r="O187" i="1"/>
  <c r="O206" i="1"/>
  <c r="O202" i="1" s="1"/>
  <c r="O205" i="1"/>
  <c r="O223" i="1" s="1"/>
  <c r="O204" i="1"/>
  <c r="O207" i="1"/>
  <c r="O147" i="1"/>
  <c r="O182" i="1" s="1"/>
  <c r="O141" i="1"/>
  <c r="O177" i="1" s="1"/>
  <c r="O126" i="1"/>
  <c r="O290" i="1" s="1"/>
  <c r="O124" i="1"/>
  <c r="O123" i="1"/>
  <c r="O116" i="1"/>
  <c r="O106" i="1"/>
  <c r="N106" i="1"/>
  <c r="O112" i="1"/>
  <c r="O139" i="1" l="1"/>
  <c r="O127" i="1" s="1"/>
  <c r="O135" i="1"/>
  <c r="O276" i="1"/>
  <c r="O175" i="1"/>
  <c r="O66" i="1"/>
  <c r="O26" i="1" s="1"/>
  <c r="O125" i="1"/>
  <c r="O286" i="1" s="1"/>
  <c r="O282" i="1"/>
  <c r="O129" i="1"/>
  <c r="O203" i="1"/>
  <c r="O186" i="1" s="1"/>
  <c r="O188" i="1"/>
  <c r="O80" i="1"/>
  <c r="M80" i="1"/>
  <c r="O54" i="1"/>
  <c r="O122" i="1" l="1"/>
  <c r="O274" i="1" s="1"/>
  <c r="L204" i="1"/>
  <c r="L126" i="1"/>
  <c r="L210" i="1" l="1"/>
  <c r="L231" i="1"/>
  <c r="M100" i="1" l="1"/>
  <c r="L100" i="1"/>
  <c r="G273" i="1" l="1"/>
  <c r="G272" i="1"/>
  <c r="G271" i="1"/>
  <c r="G270" i="1"/>
  <c r="L85" i="1" l="1"/>
  <c r="N30" i="1" l="1"/>
  <c r="M30" i="1"/>
  <c r="L30" i="1"/>
  <c r="L290" i="1" l="1"/>
  <c r="N292" i="1"/>
  <c r="M292" i="1"/>
  <c r="L292" i="1"/>
  <c r="K292" i="1"/>
  <c r="N227" i="1"/>
  <c r="N247" i="1" s="1"/>
  <c r="M227" i="1"/>
  <c r="M247" i="1" s="1"/>
  <c r="L227" i="1"/>
  <c r="L247" i="1" s="1"/>
  <c r="K227" i="1"/>
  <c r="K247" i="1" s="1"/>
  <c r="N226" i="1"/>
  <c r="N246" i="1" s="1"/>
  <c r="M226" i="1"/>
  <c r="M246" i="1" s="1"/>
  <c r="L226" i="1"/>
  <c r="L246" i="1" s="1"/>
  <c r="K226" i="1"/>
  <c r="K246" i="1" s="1"/>
  <c r="L237" i="1"/>
  <c r="K237" i="1"/>
  <c r="N233" i="1"/>
  <c r="N225" i="1" s="1"/>
  <c r="N245" i="1" s="1"/>
  <c r="M233" i="1"/>
  <c r="M225" i="1" s="1"/>
  <c r="M245" i="1" s="1"/>
  <c r="L233" i="1"/>
  <c r="L225" i="1" s="1"/>
  <c r="L245" i="1" s="1"/>
  <c r="K233" i="1"/>
  <c r="N147" i="1"/>
  <c r="M147" i="1"/>
  <c r="M135" i="1" s="1"/>
  <c r="L147" i="1"/>
  <c r="L135" i="1" s="1"/>
  <c r="K147" i="1"/>
  <c r="K135" i="1" s="1"/>
  <c r="N141" i="1"/>
  <c r="M141" i="1"/>
  <c r="M129" i="1" s="1"/>
  <c r="L141" i="1"/>
  <c r="L129" i="1" s="1"/>
  <c r="K141" i="1"/>
  <c r="K129" i="1" s="1"/>
  <c r="N126" i="1"/>
  <c r="N290" i="1" s="1"/>
  <c r="L101" i="1"/>
  <c r="K101" i="1"/>
  <c r="K100" i="1"/>
  <c r="K109" i="1"/>
  <c r="N129" i="1" l="1"/>
  <c r="N177" i="1"/>
  <c r="N135" i="1"/>
  <c r="N182" i="1"/>
  <c r="K225" i="1"/>
  <c r="K245" i="1" s="1"/>
  <c r="N204" i="1"/>
  <c r="N187" i="1" s="1"/>
  <c r="M204" i="1"/>
  <c r="M187" i="1" s="1"/>
  <c r="K204" i="1"/>
  <c r="K187" i="1" s="1"/>
  <c r="K222" i="1"/>
  <c r="N175" i="1" l="1"/>
  <c r="N68" i="1" l="1"/>
  <c r="J80" i="1"/>
  <c r="I80" i="1"/>
  <c r="H80" i="1"/>
  <c r="K79" i="1"/>
  <c r="J79" i="1"/>
  <c r="I79" i="1"/>
  <c r="H79" i="1"/>
  <c r="K78" i="1"/>
  <c r="K125" i="1" s="1"/>
  <c r="J78" i="1"/>
  <c r="I78" i="1"/>
  <c r="H78" i="1"/>
  <c r="K74" i="1"/>
  <c r="J74" i="1"/>
  <c r="I74" i="1"/>
  <c r="H74" i="1"/>
  <c r="J68" i="1"/>
  <c r="I68" i="1"/>
  <c r="H68" i="1"/>
  <c r="L68" i="1"/>
  <c r="K81" i="1"/>
  <c r="G81" i="1" s="1"/>
  <c r="H90" i="1"/>
  <c r="I90" i="1"/>
  <c r="J90" i="1"/>
  <c r="K90" i="1"/>
  <c r="G82" i="1"/>
  <c r="G83" i="1"/>
  <c r="G84" i="1"/>
  <c r="L74" i="1"/>
  <c r="N79" i="1"/>
  <c r="N78" i="1"/>
  <c r="M79" i="1"/>
  <c r="M78" i="1"/>
  <c r="N74" i="1"/>
  <c r="M74" i="1"/>
  <c r="L79" i="1"/>
  <c r="L78" i="1"/>
  <c r="L125" i="1" s="1"/>
  <c r="M68" i="1"/>
  <c r="K103" i="1"/>
  <c r="M85" i="1"/>
  <c r="N85" i="1"/>
  <c r="N80" i="1"/>
  <c r="L80" i="1"/>
  <c r="G56" i="1"/>
  <c r="G110" i="1"/>
  <c r="J66" i="1" l="1"/>
  <c r="K68" i="1"/>
  <c r="G68" i="1" s="1"/>
  <c r="K80" i="1"/>
  <c r="G80" i="1" s="1"/>
  <c r="G78" i="1"/>
  <c r="G79" i="1"/>
  <c r="N66" i="1"/>
  <c r="L66" i="1"/>
  <c r="M66" i="1"/>
  <c r="K66" i="1"/>
  <c r="G74" i="1"/>
  <c r="H129" i="1" l="1"/>
  <c r="I129" i="1"/>
  <c r="J129" i="1"/>
  <c r="H135" i="1"/>
  <c r="I135" i="1"/>
  <c r="J135" i="1"/>
  <c r="G292" i="1"/>
  <c r="H141" i="1"/>
  <c r="I141" i="1"/>
  <c r="J141" i="1"/>
  <c r="H127" i="1" l="1"/>
  <c r="J127" i="1"/>
  <c r="I127" i="1"/>
  <c r="G141" i="1"/>
  <c r="G129" i="1"/>
  <c r="N269" i="1"/>
  <c r="M269" i="1"/>
  <c r="L269" i="1"/>
  <c r="K269" i="1"/>
  <c r="K182" i="1"/>
  <c r="K177" i="1"/>
  <c r="L172" i="1"/>
  <c r="M172" i="1"/>
  <c r="N172" i="1"/>
  <c r="L249" i="1"/>
  <c r="G6" i="2" s="1"/>
  <c r="M249" i="1"/>
  <c r="H6" i="2" s="1"/>
  <c r="N249" i="1"/>
  <c r="I6" i="2" s="1"/>
  <c r="K249" i="1"/>
  <c r="F6" i="2" s="1"/>
  <c r="L264" i="1"/>
  <c r="L259" i="1" s="1"/>
  <c r="M264" i="1"/>
  <c r="M259" i="1" s="1"/>
  <c r="N264" i="1"/>
  <c r="N259" i="1" s="1"/>
  <c r="K264" i="1"/>
  <c r="N261" i="1"/>
  <c r="N262" i="1"/>
  <c r="M261" i="1"/>
  <c r="M262" i="1"/>
  <c r="L261" i="1"/>
  <c r="L262" i="1"/>
  <c r="K261" i="1"/>
  <c r="K262" i="1"/>
  <c r="G269" i="1" l="1"/>
  <c r="B6" i="2"/>
  <c r="K259" i="1"/>
  <c r="I139" i="1"/>
  <c r="J139" i="1"/>
  <c r="K39" i="1"/>
  <c r="K106" i="1"/>
  <c r="G170" i="1"/>
  <c r="G171" i="1"/>
  <c r="K169" i="1"/>
  <c r="G169" i="1" s="1"/>
  <c r="I39" i="1" l="1"/>
  <c r="L39" i="1"/>
  <c r="G235" i="1" l="1"/>
  <c r="G234" i="1"/>
  <c r="G208" i="1"/>
  <c r="G168" i="1"/>
  <c r="G167" i="1"/>
  <c r="G164" i="1"/>
  <c r="G161" i="1"/>
  <c r="G158" i="1"/>
  <c r="G155" i="1"/>
  <c r="G152" i="1"/>
  <c r="G120" i="1"/>
  <c r="G107" i="1"/>
  <c r="G108" i="1"/>
  <c r="M232" i="1" l="1"/>
  <c r="M248" i="1" s="1"/>
  <c r="L232" i="1"/>
  <c r="L248" i="1" s="1"/>
  <c r="L228" i="1" s="1"/>
  <c r="K232" i="1"/>
  <c r="K248" i="1" s="1"/>
  <c r="M231" i="1"/>
  <c r="K231" i="1"/>
  <c r="M230" i="1"/>
  <c r="L230" i="1"/>
  <c r="M217" i="1"/>
  <c r="L217" i="1"/>
  <c r="K217" i="1"/>
  <c r="M213" i="1"/>
  <c r="L213" i="1"/>
  <c r="K213" i="1"/>
  <c r="M207" i="1"/>
  <c r="L207" i="1"/>
  <c r="L203" i="1" s="1"/>
  <c r="K207" i="1"/>
  <c r="M206" i="1"/>
  <c r="L206" i="1"/>
  <c r="K206" i="1"/>
  <c r="M205" i="1"/>
  <c r="L205" i="1"/>
  <c r="K205" i="1"/>
  <c r="M222" i="1"/>
  <c r="M201" i="1"/>
  <c r="L201" i="1"/>
  <c r="K201" i="1"/>
  <c r="M200" i="1"/>
  <c r="L200" i="1"/>
  <c r="K200" i="1"/>
  <c r="M182" i="1"/>
  <c r="L182" i="1"/>
  <c r="M166" i="1"/>
  <c r="L166" i="1"/>
  <c r="K166" i="1"/>
  <c r="M163" i="1"/>
  <c r="L163" i="1"/>
  <c r="K163" i="1"/>
  <c r="M160" i="1"/>
  <c r="L160" i="1"/>
  <c r="K160" i="1"/>
  <c r="M157" i="1"/>
  <c r="L157" i="1"/>
  <c r="K157" i="1"/>
  <c r="M154" i="1"/>
  <c r="L154" i="1"/>
  <c r="K154" i="1"/>
  <c r="M151" i="1"/>
  <c r="L151" i="1"/>
  <c r="K151" i="1"/>
  <c r="L177" i="1"/>
  <c r="M119" i="1"/>
  <c r="L119" i="1"/>
  <c r="K119" i="1"/>
  <c r="M118" i="1"/>
  <c r="M116" i="1" s="1"/>
  <c r="L118" i="1"/>
  <c r="K118" i="1"/>
  <c r="K124" i="1" s="1"/>
  <c r="M112" i="1"/>
  <c r="M102" i="1" s="1"/>
  <c r="M126" i="1" s="1"/>
  <c r="M290" i="1" s="1"/>
  <c r="L112" i="1"/>
  <c r="L40" i="1" s="1"/>
  <c r="K112" i="1"/>
  <c r="K99" i="1" s="1"/>
  <c r="M106" i="1"/>
  <c r="L106" i="1"/>
  <c r="M103" i="1"/>
  <c r="L103" i="1"/>
  <c r="M96" i="1"/>
  <c r="L96" i="1"/>
  <c r="K96" i="1"/>
  <c r="M93" i="1"/>
  <c r="L93" i="1"/>
  <c r="K93" i="1"/>
  <c r="M90" i="1"/>
  <c r="L90" i="1"/>
  <c r="M54" i="1"/>
  <c r="L54" i="1"/>
  <c r="K54" i="1"/>
  <c r="M53" i="1"/>
  <c r="M125" i="1" s="1"/>
  <c r="M49" i="1"/>
  <c r="L49" i="1"/>
  <c r="M43" i="1"/>
  <c r="M123" i="1" s="1"/>
  <c r="L43" i="1"/>
  <c r="K43" i="1"/>
  <c r="M40" i="1"/>
  <c r="M99" i="1" l="1"/>
  <c r="M124" i="1"/>
  <c r="L99" i="1"/>
  <c r="L26" i="1" s="1"/>
  <c r="L187" i="1"/>
  <c r="L222" i="1"/>
  <c r="L276" i="1" s="1"/>
  <c r="L124" i="1"/>
  <c r="K223" i="1"/>
  <c r="K282" i="1" s="1"/>
  <c r="K188" i="1"/>
  <c r="L224" i="1"/>
  <c r="L286" i="1" s="1"/>
  <c r="L202" i="1"/>
  <c r="K41" i="1"/>
  <c r="K123" i="1"/>
  <c r="K276" i="1" s="1"/>
  <c r="M139" i="1"/>
  <c r="M127" i="1" s="1"/>
  <c r="L223" i="1"/>
  <c r="L282" i="1" s="1"/>
  <c r="L188" i="1"/>
  <c r="M224" i="1"/>
  <c r="M286" i="1" s="1"/>
  <c r="M202" i="1"/>
  <c r="M223" i="1"/>
  <c r="M282" i="1" s="1"/>
  <c r="M188" i="1"/>
  <c r="M26" i="1"/>
  <c r="K224" i="1"/>
  <c r="K286" i="1" s="1"/>
  <c r="K202" i="1"/>
  <c r="L139" i="1"/>
  <c r="L127" i="1" s="1"/>
  <c r="K102" i="1"/>
  <c r="L36" i="1"/>
  <c r="M36" i="1"/>
  <c r="K116" i="1"/>
  <c r="K30" i="1"/>
  <c r="L41" i="1"/>
  <c r="L186" i="1"/>
  <c r="M41" i="1"/>
  <c r="M39" i="1"/>
  <c r="L199" i="1"/>
  <c r="M203" i="1"/>
  <c r="M186" i="1" s="1"/>
  <c r="L229" i="1"/>
  <c r="M199" i="1"/>
  <c r="K203" i="1"/>
  <c r="K186" i="1" s="1"/>
  <c r="M229" i="1"/>
  <c r="K199" i="1"/>
  <c r="F5" i="2"/>
  <c r="M228" i="1"/>
  <c r="L175" i="1"/>
  <c r="M177" i="1"/>
  <c r="M276" i="1" s="1"/>
  <c r="K229" i="1"/>
  <c r="G5" i="2"/>
  <c r="J157" i="1"/>
  <c r="L122" i="1" l="1"/>
  <c r="M122" i="1"/>
  <c r="K122" i="1"/>
  <c r="L221" i="1"/>
  <c r="G4" i="2" s="1"/>
  <c r="K40" i="1"/>
  <c r="K126" i="1"/>
  <c r="K290" i="1" s="1"/>
  <c r="G2" i="2"/>
  <c r="H2" i="2"/>
  <c r="G3" i="2"/>
  <c r="M175" i="1"/>
  <c r="M221" i="1"/>
  <c r="H4" i="2" s="1"/>
  <c r="H5" i="2"/>
  <c r="K221" i="1"/>
  <c r="F4" i="2" s="1"/>
  <c r="H41" i="1"/>
  <c r="I41" i="1"/>
  <c r="N43" i="1"/>
  <c r="N123" i="1" s="1"/>
  <c r="J43" i="1"/>
  <c r="J49" i="1"/>
  <c r="J53" i="1"/>
  <c r="J39" i="1" s="1"/>
  <c r="L274" i="1" l="1"/>
  <c r="H3" i="2"/>
  <c r="H7" i="2" s="1"/>
  <c r="G43" i="1"/>
  <c r="G41" i="1" s="1"/>
  <c r="G7" i="2"/>
  <c r="J41" i="1"/>
  <c r="H39" i="1"/>
  <c r="I66" i="1"/>
  <c r="H66" i="1"/>
  <c r="G66" i="1" l="1"/>
  <c r="I230" i="1"/>
  <c r="H151" i="1"/>
  <c r="I151" i="1"/>
  <c r="J151" i="1"/>
  <c r="N151" i="1"/>
  <c r="G151" i="1" l="1"/>
  <c r="N40" i="1"/>
  <c r="J109" i="1"/>
  <c r="G109" i="1" s="1"/>
  <c r="H233" i="1" l="1"/>
  <c r="I233" i="1"/>
  <c r="J233" i="1"/>
  <c r="G236" i="1"/>
  <c r="G233" i="1" l="1"/>
  <c r="H125" i="1"/>
  <c r="H102" i="1"/>
  <c r="I112" i="1"/>
  <c r="J112" i="1"/>
  <c r="J102" i="1" s="1"/>
  <c r="J40" i="1" s="1"/>
  <c r="J126" i="1" s="1"/>
  <c r="J290" i="1" s="1"/>
  <c r="N112" i="1"/>
  <c r="H112" i="1"/>
  <c r="I125" i="1"/>
  <c r="I102" i="1"/>
  <c r="I40" i="1" s="1"/>
  <c r="I126" i="1" s="1"/>
  <c r="I290" i="1" s="1"/>
  <c r="G102" i="1" l="1"/>
  <c r="G40" i="1" s="1"/>
  <c r="G112" i="1"/>
  <c r="H40" i="1"/>
  <c r="G113" i="1"/>
  <c r="G114" i="1"/>
  <c r="G115" i="1"/>
  <c r="H126" i="1" l="1"/>
  <c r="H117" i="1"/>
  <c r="H290" i="1" l="1"/>
  <c r="G290" i="1" s="1"/>
  <c r="G126" i="1"/>
  <c r="H147" i="1"/>
  <c r="H139" i="1" s="1"/>
  <c r="H166" i="1" l="1"/>
  <c r="I166" i="1"/>
  <c r="J166" i="1"/>
  <c r="N166" i="1"/>
  <c r="H119" i="1"/>
  <c r="G166" i="1" l="1"/>
  <c r="H230" i="1"/>
  <c r="I246" i="1"/>
  <c r="N230" i="1"/>
  <c r="H231" i="1"/>
  <c r="I247" i="1"/>
  <c r="I227" i="1" s="1"/>
  <c r="J231" i="1"/>
  <c r="N231" i="1"/>
  <c r="H232" i="1"/>
  <c r="I232" i="1"/>
  <c r="J232" i="1"/>
  <c r="J248" i="1" s="1"/>
  <c r="J228" i="1" s="1"/>
  <c r="N232" i="1"/>
  <c r="N248" i="1" s="1"/>
  <c r="N228" i="1" s="1"/>
  <c r="P224" i="1"/>
  <c r="H204" i="1"/>
  <c r="I204" i="1"/>
  <c r="J204" i="1"/>
  <c r="H205" i="1"/>
  <c r="H223" i="1" s="1"/>
  <c r="H188" i="1" s="1"/>
  <c r="I205" i="1"/>
  <c r="I223" i="1" s="1"/>
  <c r="I188" i="1" s="1"/>
  <c r="J205" i="1"/>
  <c r="J223" i="1" s="1"/>
  <c r="J188" i="1" s="1"/>
  <c r="N205" i="1"/>
  <c r="N188" i="1" s="1"/>
  <c r="G205" i="1"/>
  <c r="G223" i="1" s="1"/>
  <c r="G188" i="1" s="1"/>
  <c r="H206" i="1"/>
  <c r="H224" i="1" s="1"/>
  <c r="I206" i="1"/>
  <c r="I224" i="1" s="1"/>
  <c r="I202" i="1" s="1"/>
  <c r="J206" i="1"/>
  <c r="J224" i="1" s="1"/>
  <c r="J202" i="1" s="1"/>
  <c r="N206" i="1"/>
  <c r="G206" i="1"/>
  <c r="G224" i="1" s="1"/>
  <c r="G202" i="1" s="1"/>
  <c r="H217" i="1"/>
  <c r="I217" i="1"/>
  <c r="J217" i="1"/>
  <c r="N217" i="1"/>
  <c r="P217" i="1"/>
  <c r="G217" i="1"/>
  <c r="I177" i="1"/>
  <c r="J177" i="1"/>
  <c r="H177" i="1"/>
  <c r="H163" i="1"/>
  <c r="I163" i="1"/>
  <c r="J163" i="1"/>
  <c r="N163" i="1"/>
  <c r="H157" i="1"/>
  <c r="I157" i="1"/>
  <c r="N157" i="1"/>
  <c r="H154" i="1"/>
  <c r="I154" i="1"/>
  <c r="J154" i="1"/>
  <c r="N154" i="1"/>
  <c r="N224" i="1" l="1"/>
  <c r="N202" i="1"/>
  <c r="N222" i="1"/>
  <c r="N276" i="1" s="1"/>
  <c r="G154" i="1"/>
  <c r="G177" i="1"/>
  <c r="H247" i="1"/>
  <c r="H227" i="1" s="1"/>
  <c r="G231" i="1"/>
  <c r="G157" i="1"/>
  <c r="G163" i="1"/>
  <c r="G204" i="1"/>
  <c r="G230" i="1"/>
  <c r="H248" i="1"/>
  <c r="H228" i="1" s="1"/>
  <c r="G232" i="1"/>
  <c r="I5" i="2"/>
  <c r="N229" i="1"/>
  <c r="H246" i="1"/>
  <c r="H229" i="1"/>
  <c r="I248" i="1"/>
  <c r="I245" i="1" s="1"/>
  <c r="D5" i="2" s="1"/>
  <c r="I229" i="1"/>
  <c r="J247" i="1"/>
  <c r="J227" i="1" s="1"/>
  <c r="J229" i="1"/>
  <c r="H203" i="1"/>
  <c r="H202" i="1"/>
  <c r="H286" i="1"/>
  <c r="N203" i="1"/>
  <c r="N186" i="1" s="1"/>
  <c r="J203" i="1"/>
  <c r="J222" i="1"/>
  <c r="I203" i="1"/>
  <c r="I226" i="1"/>
  <c r="J246" i="1"/>
  <c r="I222" i="1"/>
  <c r="H222" i="1"/>
  <c r="H245" i="1" l="1"/>
  <c r="C5" i="2" s="1"/>
  <c r="G222" i="1"/>
  <c r="G229" i="1"/>
  <c r="H226" i="1"/>
  <c r="G246" i="1"/>
  <c r="G203" i="1"/>
  <c r="G227" i="1"/>
  <c r="G247" i="1"/>
  <c r="I228" i="1"/>
  <c r="J221" i="1"/>
  <c r="E4" i="2" s="1"/>
  <c r="J187" i="1"/>
  <c r="J186" i="1" s="1"/>
  <c r="H187" i="1"/>
  <c r="H221" i="1"/>
  <c r="C4" i="2" s="1"/>
  <c r="I187" i="1"/>
  <c r="I186" i="1" s="1"/>
  <c r="I221" i="1"/>
  <c r="D4" i="2" s="1"/>
  <c r="J245" i="1"/>
  <c r="E5" i="2" s="1"/>
  <c r="I213" i="1"/>
  <c r="N213" i="1"/>
  <c r="G226" i="1" l="1"/>
  <c r="B5" i="2"/>
  <c r="G245" i="1"/>
  <c r="H186" i="1"/>
  <c r="G187" i="1"/>
  <c r="N223" i="1"/>
  <c r="G248" i="1"/>
  <c r="G228" i="1" l="1"/>
  <c r="N221" i="1"/>
  <c r="H100" i="1"/>
  <c r="H30" i="1" s="1"/>
  <c r="I100" i="1"/>
  <c r="I30" i="1" s="1"/>
  <c r="I123" i="1" s="1"/>
  <c r="H123" i="1" l="1"/>
  <c r="G221" i="1"/>
  <c r="I4" i="2"/>
  <c r="B4" i="2" s="1"/>
  <c r="G100" i="1"/>
  <c r="H99" i="1"/>
  <c r="J99" i="1"/>
  <c r="I276" i="1"/>
  <c r="I99" i="1"/>
  <c r="J207" i="1"/>
  <c r="G99" i="1" l="1"/>
  <c r="J213" i="1"/>
  <c r="H276" i="1" l="1"/>
  <c r="H160" i="1"/>
  <c r="I160" i="1"/>
  <c r="J160" i="1"/>
  <c r="N139" i="1"/>
  <c r="N127" i="1" s="1"/>
  <c r="G159" i="1"/>
  <c r="G147" i="1" l="1"/>
  <c r="G160" i="1"/>
  <c r="N53" i="1"/>
  <c r="N125" i="1" s="1"/>
  <c r="N286" i="1" s="1"/>
  <c r="N39" i="1" l="1"/>
  <c r="G39" i="1" s="1"/>
  <c r="J125" i="1"/>
  <c r="H118" i="1"/>
  <c r="H36" i="1" s="1"/>
  <c r="I118" i="1"/>
  <c r="I36" i="1" s="1"/>
  <c r="J118" i="1"/>
  <c r="J36" i="1" s="1"/>
  <c r="N118" i="1"/>
  <c r="N116" i="1" s="1"/>
  <c r="G118" i="1"/>
  <c r="N49" i="1"/>
  <c r="N124" i="1" l="1"/>
  <c r="N282" i="1" s="1"/>
  <c r="G125" i="1"/>
  <c r="H124" i="1"/>
  <c r="N41" i="1"/>
  <c r="N36" i="1"/>
  <c r="J124" i="1"/>
  <c r="I116" i="1"/>
  <c r="I124" i="1"/>
  <c r="H116" i="1"/>
  <c r="I182" i="1"/>
  <c r="I286" i="1" s="1"/>
  <c r="J182" i="1"/>
  <c r="J175" i="1" s="1"/>
  <c r="E3" i="2" s="1"/>
  <c r="I282" i="1" l="1"/>
  <c r="I175" i="1"/>
  <c r="D3" i="2" s="1"/>
  <c r="H182" i="1"/>
  <c r="G182" i="1" s="1"/>
  <c r="I3" i="2" l="1"/>
  <c r="H282" i="1"/>
  <c r="H175" i="1"/>
  <c r="C3" i="2" l="1"/>
  <c r="I225" i="1"/>
  <c r="J225" i="1"/>
  <c r="H225" i="1" l="1"/>
  <c r="G225" i="1" s="1"/>
  <c r="J106" i="1" l="1"/>
  <c r="I106" i="1"/>
  <c r="H106" i="1"/>
  <c r="G104" i="1"/>
  <c r="G103" i="1" s="1"/>
  <c r="N103" i="1"/>
  <c r="N99" i="1" s="1"/>
  <c r="J103" i="1"/>
  <c r="I103" i="1"/>
  <c r="H103" i="1"/>
  <c r="G106" i="1" l="1"/>
  <c r="J200" i="1"/>
  <c r="N207" i="1" l="1"/>
  <c r="I200" i="1"/>
  <c r="N119" i="1" l="1"/>
  <c r="J119" i="1"/>
  <c r="J117" i="1" s="1"/>
  <c r="J30" i="1" s="1"/>
  <c r="G30" i="1" s="1"/>
  <c r="I119" i="1"/>
  <c r="J123" i="1" l="1"/>
  <c r="G119" i="1"/>
  <c r="G117" i="1"/>
  <c r="J116" i="1"/>
  <c r="G116" i="1" s="1"/>
  <c r="J276" i="1" l="1"/>
  <c r="G276" i="1" s="1"/>
  <c r="I201" i="1"/>
  <c r="I199" i="1" s="1"/>
  <c r="J201" i="1"/>
  <c r="J199" i="1" s="1"/>
  <c r="H200" i="1" l="1"/>
  <c r="H207" i="1"/>
  <c r="H213" i="1" l="1"/>
  <c r="H201" i="1"/>
  <c r="G201" i="1" l="1"/>
  <c r="H199" i="1"/>
  <c r="G213" i="1" l="1"/>
  <c r="I207" i="1" l="1"/>
  <c r="G207" i="1" s="1"/>
  <c r="I210" i="1" l="1"/>
  <c r="G200" i="1"/>
  <c r="H96" i="1"/>
  <c r="I96" i="1"/>
  <c r="J96" i="1"/>
  <c r="N96" i="1"/>
  <c r="G97" i="1"/>
  <c r="H93" i="1"/>
  <c r="I93" i="1"/>
  <c r="J93" i="1"/>
  <c r="N93" i="1"/>
  <c r="G94" i="1"/>
  <c r="G123" i="1"/>
  <c r="N90" i="1"/>
  <c r="N122" i="1" s="1"/>
  <c r="N274" i="1" s="1"/>
  <c r="N54" i="1"/>
  <c r="N26" i="1" s="1"/>
  <c r="I2" i="2" s="1"/>
  <c r="J54" i="1"/>
  <c r="J26" i="1" s="1"/>
  <c r="E2" i="2" s="1"/>
  <c r="E7" i="2" s="1"/>
  <c r="I54" i="1"/>
  <c r="I26" i="1" s="1"/>
  <c r="D2" i="2" s="1"/>
  <c r="D7" i="2" s="1"/>
  <c r="H54" i="1"/>
  <c r="I7" i="2" l="1"/>
  <c r="H26" i="1"/>
  <c r="H274" i="1" s="1"/>
  <c r="G54" i="1"/>
  <c r="J274" i="1"/>
  <c r="J122" i="1"/>
  <c r="I274" i="1"/>
  <c r="I122" i="1"/>
  <c r="G96" i="1"/>
  <c r="G199" i="1"/>
  <c r="G210" i="1"/>
  <c r="H210" i="1"/>
  <c r="C2" i="2" l="1"/>
  <c r="C7" i="2" s="1"/>
  <c r="H122" i="1"/>
  <c r="J282" i="1"/>
  <c r="J286" i="1" l="1"/>
  <c r="G186" i="1" l="1"/>
  <c r="G111" i="1"/>
  <c r="K36" i="1"/>
  <c r="G36" i="1" s="1"/>
  <c r="K26" i="1" l="1"/>
  <c r="G26" i="1" s="1"/>
  <c r="G174" i="1"/>
  <c r="G135" i="1" s="1"/>
  <c r="G127" i="1" s="1"/>
  <c r="G173" i="1"/>
  <c r="K172" i="1"/>
  <c r="K139" i="1" s="1"/>
  <c r="K127" i="1" l="1"/>
  <c r="G139" i="1"/>
  <c r="G124" i="1"/>
  <c r="G282" i="1"/>
  <c r="G286" i="1"/>
  <c r="F2" i="2"/>
  <c r="K175" i="1"/>
  <c r="K274" i="1" s="1"/>
  <c r="G172" i="1"/>
  <c r="F3" i="2" l="1"/>
  <c r="B3" i="2" s="1"/>
  <c r="G175" i="1"/>
  <c r="G122" i="1"/>
  <c r="B2" i="2"/>
  <c r="F7" i="2" l="1"/>
  <c r="G274" i="1" s="1"/>
  <c r="B7" i="2"/>
  <c r="K228" i="1"/>
</calcChain>
</file>

<file path=xl/sharedStrings.xml><?xml version="1.0" encoding="utf-8"?>
<sst xmlns="http://schemas.openxmlformats.org/spreadsheetml/2006/main" count="537" uniqueCount="156">
  <si>
    <t xml:space="preserve"> № п/п</t>
  </si>
  <si>
    <t xml:space="preserve">  Наименование  показателя</t>
  </si>
  <si>
    <t xml:space="preserve">   Срок    реализациии</t>
  </si>
  <si>
    <t>Соисполнитель, исполнитель основного мероприятия, исполнитель ведомственной целевой программы, исполнитель мероприятия                                  &lt;*&gt;</t>
  </si>
  <si>
    <t xml:space="preserve">           Финансовое обеспечение         </t>
  </si>
  <si>
    <t xml:space="preserve">   Целевые индикаторы реализации мероприятия (группы мероприятий) государственной программы</t>
  </si>
  <si>
    <t xml:space="preserve">  Источник      </t>
  </si>
  <si>
    <t xml:space="preserve">    Объем (рублей)   </t>
  </si>
  <si>
    <t xml:space="preserve"> Наименование</t>
  </si>
  <si>
    <t>Единица измерения</t>
  </si>
  <si>
    <t xml:space="preserve">       Значение       </t>
  </si>
  <si>
    <t xml:space="preserve">  с            (год)</t>
  </si>
  <si>
    <t xml:space="preserve"> по             (год)</t>
  </si>
  <si>
    <t>Всего</t>
  </si>
  <si>
    <t xml:space="preserve">  в том числе по годам реализации муниципальной программы    </t>
  </si>
  <si>
    <t xml:space="preserve">в том числе по годам реализации муниципальной программы </t>
  </si>
  <si>
    <t>2019 год</t>
  </si>
  <si>
    <t xml:space="preserve">2020 год </t>
  </si>
  <si>
    <t xml:space="preserve">Цель муниципальной программы                </t>
  </si>
  <si>
    <t xml:space="preserve">      X       </t>
  </si>
  <si>
    <t xml:space="preserve">         X          </t>
  </si>
  <si>
    <t xml:space="preserve">  X  </t>
  </si>
  <si>
    <t xml:space="preserve"> X  </t>
  </si>
  <si>
    <t xml:space="preserve">   X   </t>
  </si>
  <si>
    <t xml:space="preserve">  X   </t>
  </si>
  <si>
    <t xml:space="preserve">Задача 1 муниципальной программы           </t>
  </si>
  <si>
    <t>Комитет строительства и инфраструктурного развития Администрации Любинского муниципального района</t>
  </si>
  <si>
    <t xml:space="preserve">Всего, из них расходы за счет:       </t>
  </si>
  <si>
    <t xml:space="preserve">2. Поступлений целевого характера из областного бюджета      </t>
  </si>
  <si>
    <t xml:space="preserve">Итого по подпрограмме 2                                    муниципальной программы            </t>
  </si>
  <si>
    <t xml:space="preserve">ВСЕГО по муниципальной программе             </t>
  </si>
  <si>
    <t xml:space="preserve">    &lt;*&gt; Указывается  наименование   структурного подразделения Администрации Любинского муниципального района или муниципального учреждения Любинского муниципального района, ответственного  за реализацию подпрограммы, основного мероприятия, ведомственной целевой программы, мероприятия.</t>
  </si>
  <si>
    <t xml:space="preserve">    &lt;**&gt; Количество граф определяется  в зависимости  от сроков реализации муниципальной программы.</t>
  </si>
  <si>
    <t xml:space="preserve">    &lt;***&gt; Для целевых индикаторов, измеряемых в относительном выражении, в графе "Всего" могут ставиться прочерки.</t>
  </si>
  <si>
    <t xml:space="preserve">    &lt;****&gt; Для ведомственных  целевых программ мероприятия не указываются, указывается  общий  объем  финансирования  на  ее  реализацию.  По объектам капитального  строительства   из  общего  объема  финансирования  основного мероприятия  необходимо  выделить (отдельной строкой) расходы  на проектно-изыскательские и прочие работы и услуги.</t>
  </si>
  <si>
    <t xml:space="preserve">Основное мероприятие № 1 -Развитие индивидуального жилищного строительства  на территории Любинского муниципального района Омской области»:
 предоставление гражданам социальных выплат на строительство (реконструкцию) индивидуального жилья
       </t>
  </si>
  <si>
    <t xml:space="preserve">Мероприятие 1 - Предоставление гражданам социальных выплат на строительство (реконструкцию) индивидуального жилья </t>
  </si>
  <si>
    <t>2. Поступлений целевого характера из областного бюджета</t>
  </si>
  <si>
    <t xml:space="preserve">Всего, из них </t>
  </si>
  <si>
    <t xml:space="preserve">2. Поступлений целевого характера из  обласного бюджета      </t>
  </si>
  <si>
    <t xml:space="preserve">Всего, из них расходы за счет:  </t>
  </si>
  <si>
    <t xml:space="preserve">Итого по подпрограмме 1                                    муниципальной программы            </t>
  </si>
  <si>
    <t xml:space="preserve">Задача 2 подпрограммы 2 муниципальной подпрограммы   -Развитие жилищно-коммунального комплекса Любинского муниципального  района»      </t>
  </si>
  <si>
    <t>Основное мероприятие № 1 - Развитие и модернизация систем коммунальной инфраструктуры и объектов жилищно – коммунального комплекса.</t>
  </si>
  <si>
    <t xml:space="preserve">2. Поступлений целевого характера из областного бюджета </t>
  </si>
  <si>
    <t xml:space="preserve">Всего, из них расходы за счет:    </t>
  </si>
  <si>
    <t>Задача 3 подпрограммы 3 муниципальной подпрограммы   -Обеспечение безопасности дорожного движения в Любинском муниципальном районе Омской области.</t>
  </si>
  <si>
    <t>1. Налоговых и  неналоговых доходов, поступлений нецелевого характера из  областного бюджета</t>
  </si>
  <si>
    <t xml:space="preserve">2. Поступлений целевого характера из областного бюджета    </t>
  </si>
  <si>
    <t xml:space="preserve">Всего, из них расходы за счет: </t>
  </si>
  <si>
    <t xml:space="preserve">Итого по подпрограмме 3                                    муниципальной программы            </t>
  </si>
  <si>
    <t>Годовой объем ввода жилья в эксплуатацию</t>
  </si>
  <si>
    <t>тыс. кв.м</t>
  </si>
  <si>
    <t>Общая площадь жилых помещений, приходящаяся в среднем на одного жителя Любинского муниципального района, введенная в эксплуатацию за год</t>
  </si>
  <si>
    <t>кв.м на 1 чел.</t>
  </si>
  <si>
    <t xml:space="preserve">Общая площадь жилых помещений, приходящаяся в среднем на одного жителя </t>
  </si>
  <si>
    <t>Количество семей, которым предоставлена государственная поддержка на строительство или приобретение жилья</t>
  </si>
  <si>
    <t>семей</t>
  </si>
  <si>
    <t>В том числе количество семей, получивших государственную поддержку при строительстве индивидуальных жилых домов</t>
  </si>
  <si>
    <t>Доля ветхого и аварийного жилья в жилищном фонде Любинского района Омской области</t>
  </si>
  <si>
    <t>процентов</t>
  </si>
  <si>
    <t>Площадь ликвидированного аварийного жилищного фонда</t>
  </si>
  <si>
    <t>Количество граждан, переселенных из аварийного жилищного фонда</t>
  </si>
  <si>
    <t>Обеспечение поселений Любинского муниципального района Омской области утвержденными генеральными планами</t>
  </si>
  <si>
    <t>Наличие утвержденных проектов планировки площадок комплексной застройки</t>
  </si>
  <si>
    <t>тыс.м2</t>
  </si>
  <si>
    <t>Управление строительства и инфраструктурного развития Администрации Любинского муниципального района</t>
  </si>
  <si>
    <t>Управлениестроительства и инфраструктурного развития Администрации Любинского муниципального района</t>
  </si>
  <si>
    <t xml:space="preserve">3. Поступлений целевого характера из федеральногобюджета </t>
  </si>
  <si>
    <t>3. Поступлений целевого характера из федеральногобюджета</t>
  </si>
  <si>
    <t xml:space="preserve">3. Поступлений целевого характера из федеральногобюджета  </t>
  </si>
  <si>
    <t>3. Поступлений целевого характера из федерального бюджета</t>
  </si>
  <si>
    <t xml:space="preserve">Площадь автомобильных дорог 
общего пользования местного значения  с твердым   покрытием, в отношении которых произведен ремонт, реконструкция, строительство.
</t>
  </si>
  <si>
    <r>
      <rPr>
        <b/>
        <sz val="13"/>
        <color indexed="8"/>
        <rFont val="Times New Roman"/>
        <family val="1"/>
        <charset val="204"/>
      </rPr>
      <t xml:space="preserve">
СТРУКТУРА
муниципальной программы Любинского муниципального района Омской области
</t>
    </r>
    <r>
      <rPr>
        <b/>
        <u/>
        <sz val="13"/>
        <color indexed="8"/>
        <rFont val="Times New Roman"/>
        <family val="1"/>
        <charset val="204"/>
      </rPr>
      <t>"Развитие экономического потенциала Любинского муниципального района Омской области"</t>
    </r>
    <r>
      <rPr>
        <b/>
        <sz val="13"/>
        <color indexed="8"/>
        <rFont val="Times New Roman"/>
        <family val="1"/>
        <charset val="204"/>
      </rPr>
      <t xml:space="preserve">
(наименование муниципальной программы Любинского муниципального района
Омской области)</t>
    </r>
    <r>
      <rPr>
        <b/>
        <sz val="13"/>
        <color theme="1"/>
        <rFont val="Times New Roman"/>
        <family val="1"/>
        <charset val="204"/>
      </rPr>
      <t xml:space="preserve">
</t>
    </r>
  </si>
  <si>
    <t>Основное мероприятие 1 -Совершенствование улично-дорожной сети и обеспечение круглогодичного, комфортного и безопасного движения.</t>
  </si>
  <si>
    <t>ИТОГО по подпрограмме 4</t>
  </si>
  <si>
    <t>Основное Мероприятие 3 -Комплексное освоение и развитие территорий в целях жилищного строительства</t>
  </si>
  <si>
    <t>Основное Мероприятие 4 - Проведение капитального ремонта, реконструкции и модернизации жилых домов на территории Любинского муниципального района</t>
  </si>
  <si>
    <t>Основное Мероприятие 5 подготовку документов территориального планирования органов местного самоуправления Любинского муниципального района  (Всего)</t>
  </si>
  <si>
    <t>Основное Мероприятие 6 осуществление деятельности в сфере жилищного хозяйства</t>
  </si>
  <si>
    <t xml:space="preserve">Мероприятие 6.1. -обеспечение проживающих в поселении и нуждающихся в жилых помещениях малоимущих граждан жилыми помещениями, организация строительства и содержания муниципального жилищного фонда, создание условий для жилищного строительства, осуществление муниципального жилищного контроля, а также иных полномочий органов местного самоуправления в соответствии с жилищным законодательством </t>
  </si>
  <si>
    <t xml:space="preserve">Основное Мероприятие 3 -Переселение граждан из аварийного жилищного
фонда с учетом необходимости развития малоэтажного жилищного 
строительства
</t>
  </si>
  <si>
    <r>
      <rPr>
        <b/>
        <sz val="13"/>
        <color indexed="8"/>
        <rFont val="Times New Roman"/>
        <family val="1"/>
        <charset val="204"/>
      </rPr>
      <t xml:space="preserve">Приложение № 2
к  муниципальной программе 
Любинского муниципального района Омской области «Создание условий для обеспечения граждан доступным и комфортным жильем и жилищно-коммунальными услугами в Любинском муниципальном районе Омской области                 
</t>
    </r>
    <r>
      <rPr>
        <b/>
        <sz val="13"/>
        <color theme="1"/>
        <rFont val="Times New Roman"/>
        <family val="1"/>
        <charset val="204"/>
      </rPr>
      <t xml:space="preserve">
</t>
    </r>
  </si>
  <si>
    <t xml:space="preserve">Мероприятие 5.2. -утверждение генеральных планов сельских поселений </t>
  </si>
  <si>
    <t>обеспечение сельских населенных пунктов в границах муниципального района регулярным транспортным сообщением</t>
  </si>
  <si>
    <t>основное Мероприятие 2 - Обеспечение жильем молодых семей</t>
  </si>
  <si>
    <t>2022 год</t>
  </si>
  <si>
    <t>2023 год</t>
  </si>
  <si>
    <t>2024 год</t>
  </si>
  <si>
    <t xml:space="preserve">2025 год </t>
  </si>
  <si>
    <t>уровень обеспеченности жилищного фонда системами водоснабжения</t>
  </si>
  <si>
    <t>уровень газификации жилищного фонда природным газом</t>
  </si>
  <si>
    <t xml:space="preserve">Мероприятие 1.2. Организация в границах поселения водоснабжения населения, водоотведения поселений Любинского муниципального района Омской области  </t>
  </si>
  <si>
    <t>охват населения системой регулярного сбора и вывоза ТКО</t>
  </si>
  <si>
    <t>Мероприятие 1.3 - Участие в организации деятельности по накоплению (в том числе раздельному накоплению), сбору, транспортированию, обработке, утилизации, обезвреживанию, захоронению твердых коммунальных отходов;</t>
  </si>
  <si>
    <t>Мероприятие 5.1. -прочие (предоставление иных межбюджетных трансфертов на осуществление части полномочий по решению вопросов местного значения в соответствии с заключенными соглашениями на организацию градостроительной деятельности</t>
  </si>
  <si>
    <t xml:space="preserve">Задача 4 подпрограммы 4 муниципальной подпрограммы   -Организация транспортного обслуживания населения и обеспечение устойчивого, надежного, безопасного функционирования пассажирского транспорта </t>
  </si>
  <si>
    <t xml:space="preserve">Основное мероприятие 1 -Формирование сети маршрутов регулярных перевозок автомобильным транспортом общего пользования на территории Любинского муниципального района. </t>
  </si>
  <si>
    <t xml:space="preserve">1. Налоговых и  неналоговых доходов, поступлений нецелевого и целевогохарактера </t>
  </si>
  <si>
    <t xml:space="preserve">1. Налоговых и  неналоговых доходов, поступлений нецелевого и целевого характера </t>
  </si>
  <si>
    <t>1. Налоговых и  неналоговых доходов, поступлений нецелевого и целевогохарактера</t>
  </si>
  <si>
    <t xml:space="preserve">1. Налоговых и  неналоговых доходов, поступлений нецелевого и целевогохарактера  </t>
  </si>
  <si>
    <t xml:space="preserve">1. Налоговых и  неналоговых доходов, поступлений нецелевого и целевыого характера  </t>
  </si>
  <si>
    <t xml:space="preserve">1. Налоговых и  неналоговых доходов, поступлений нецелевого и  целевого характера </t>
  </si>
  <si>
    <t>1. Налоговых и  неналоговых доходов, поступлений нецелевого и целевого характера</t>
  </si>
  <si>
    <t>Мероприятие 5.4. -прочие (иные межбюджетные трансферты от бюджетов поселений бюджету муниципального района на осуществление части полномочий по решению вопросов местного значения в соответствии с заключенными соглашениями на организацию градостроительной деятельности</t>
  </si>
  <si>
    <t>3. поступления целевого характера из бюджетов поселений</t>
  </si>
  <si>
    <t>4.Поступления целевого характера из бюджетов поселений</t>
  </si>
  <si>
    <t>3. поступлений целевого характера из бюджетов поселений</t>
  </si>
  <si>
    <t xml:space="preserve">3. Поступлений целевого характера из федерального бюджета </t>
  </si>
  <si>
    <t xml:space="preserve">Мероприятие 1.1 Организация  в границах поселения теплоснабжения населения, снабжения населения топливом Любинского муниципального района Омской области  </t>
  </si>
  <si>
    <t>Цель подпрограммы  муниципальной программы: «Создание условий для обеспечения граждан доступным и комфортным жильем и жилищно-коммунальными услугами в Любинском муниципальном районе Омской области до 2025 года»</t>
  </si>
  <si>
    <t xml:space="preserve">Задача 1 подпрограммы 1 муниципальной программы - «Развитие жилищного строительства  на территории Любинского муниципального района Омской области до 2025 года»
</t>
  </si>
  <si>
    <t>Мероприятие 5.3. -внесение изменений в Схему территориального планированияЛюбинского муниципального района Омской области</t>
  </si>
  <si>
    <t>Задача 5 подпрограммы 5 муниципальной программы «Развитие территориального общественного самоуправления в Любинском муниципальном районе Омской области»</t>
  </si>
  <si>
    <t xml:space="preserve">Основное мероприятие 1: Организационное и информационное обеспечение деятельности территориального  общественного самоуправления (ТОС)
</t>
  </si>
  <si>
    <t>Количество действующих ТОС</t>
  </si>
  <si>
    <t>Количество социально значимых проектов ТОС</t>
  </si>
  <si>
    <t>4. Внебюджетные источники</t>
  </si>
  <si>
    <t>5. Внебюджетные источники</t>
  </si>
  <si>
    <t>штук</t>
  </si>
  <si>
    <t>х</t>
  </si>
  <si>
    <t>процент</t>
  </si>
  <si>
    <t>единица</t>
  </si>
  <si>
    <t>Мероприятие 1.7 Приобретение специальной техники для подвоза питьевой воды</t>
  </si>
  <si>
    <t>Мероприятие 1.8 Организация сбора, транспортирования и захоронения твердых коммунальных отходов, а также ликвидация объектов размещения твердых коммунальных отходов на территории Омской области</t>
  </si>
  <si>
    <t>ИТОГО по подпрограмме 5</t>
  </si>
  <si>
    <t>подпрограмма 1</t>
  </si>
  <si>
    <t>подпрограмма 2</t>
  </si>
  <si>
    <t>подпрограмма 3</t>
  </si>
  <si>
    <t>подпрограмма 4</t>
  </si>
  <si>
    <t>подпрограмма 5</t>
  </si>
  <si>
    <t>ИТОГИ</t>
  </si>
  <si>
    <t>ВСЕГО</t>
  </si>
  <si>
    <t>ИТОГО</t>
  </si>
  <si>
    <t xml:space="preserve">Всего, из них расходы за счет:     </t>
  </si>
  <si>
    <t xml:space="preserve">2. Поступлений целевого характера из областного бюджета  </t>
  </si>
  <si>
    <t>Мероприятия 2.1. - Предоставление молодым семьям социальных выплат на приобретение или строительство жилья, в том числе на уплату первоначального взноса при получении жилищного кредита, в том числе ипотечного, или жилищного займа на приобретение жилого помещения или строительство индивидуального жилого дома</t>
  </si>
  <si>
    <t>Мероприятия 2.2. - Предоставление молодым семьям - участникам подпрограммы при рождении (усыновлении) 1 ребенка дополнительной социальной выплаты в размере не менее чем 5 процентов расчетной (средней) стоимости жилья</t>
  </si>
  <si>
    <t>Количество семей, которым предоставлена государственная поддержка на строительство или приобретение жильяКоличество семей, которым предоставлена государственная поддержка на строительство или приобретение жилья</t>
  </si>
  <si>
    <t xml:space="preserve">Основное мероприятие 2 -Перемещение транспортных средств на специализированную стоянку, их хранение и возврат </t>
  </si>
  <si>
    <t xml:space="preserve">мероприятие 1.1 -Организация транспортного обслуживания населения </t>
  </si>
  <si>
    <t>Мероприятие 2.1-Определение исполнителей услуг по перемещению транспортных средств на специализированную площадку</t>
  </si>
  <si>
    <t xml:space="preserve">Мероприятия 1.1-Организация ежегодного конкурса среди органов ТОС по номинациям:- «Лучшее ТОС»;- «Лидер общественного самоуправления»;- «Лучший социально значимый проект ТОС Любинского района».Подведение итогов.
</t>
  </si>
  <si>
    <t xml:space="preserve">1. Налоговых и  неналоговых доходов, поступлений нецелевого характера </t>
  </si>
  <si>
    <t xml:space="preserve">Мероприятие 1.4. Участие в организации деятельности по накоплению (в том числе раздельному накоплению) и транспортированию твердых коммунальных отходов на территрии Любинского муниципального района Омской области
</t>
  </si>
  <si>
    <t xml:space="preserve">Мероприятие 1.5. Участие в организации газоснабжения населения </t>
  </si>
  <si>
    <t>Мероприятие 1.6. Создание мест(площадок) накопления твердых коммунальных отходов и (или) на приобретение контейнеров (бункеров)</t>
  </si>
  <si>
    <t xml:space="preserve">мероприятие 1.1-Содержание автомобильных дорог местного значения муниципального района </t>
  </si>
  <si>
    <t>мероприятие 1.2. Ремонт автомобильных дорог местного значения муниципального района</t>
  </si>
  <si>
    <t>мероприятие 2.Реконструкция и строительство автомобильных дорог местного значения муниципального района всего, в т.ч.</t>
  </si>
  <si>
    <t xml:space="preserve">2021 год </t>
  </si>
  <si>
    <t>Х</t>
  </si>
  <si>
    <t>2026 год</t>
  </si>
  <si>
    <t>Всего                 &lt;***&gt;</t>
  </si>
  <si>
    <r>
      <rPr>
        <b/>
        <u/>
        <sz val="13"/>
        <color indexed="8"/>
        <rFont val="Times New Roman"/>
        <family val="1"/>
        <charset val="204"/>
      </rPr>
      <t xml:space="preserve">Основное Мероприятие 2. </t>
    </r>
    <r>
      <rPr>
        <b/>
        <sz val="13"/>
        <color indexed="8"/>
        <rFont val="Times New Roman"/>
        <family val="1"/>
        <charset val="204"/>
      </rPr>
      <t>Использование средств резервного фонда Правительства Российской Федерации по предупреждению и ликвидации чрезвычайных ситуаций и последствий стихийных бедствий     (Итого)</t>
    </r>
  </si>
</sst>
</file>

<file path=xl/styles.xml><?xml version="1.0" encoding="utf-8"?>
<styleSheet xmlns="http://schemas.openxmlformats.org/spreadsheetml/2006/main" xmlns:mc="http://schemas.openxmlformats.org/markup-compatibility/2006" xmlns:x14ac="http://schemas.microsoft.com/office/spreadsheetml/2009/9/ac" mc:Ignorable="x14ac">
  <fonts count="9" x14ac:knownFonts="1">
    <font>
      <sz val="11"/>
      <color theme="1"/>
      <name val="Calibri"/>
      <family val="2"/>
      <scheme val="minor"/>
    </font>
    <font>
      <b/>
      <sz val="13"/>
      <color theme="1"/>
      <name val="Times New Roman"/>
      <family val="1"/>
      <charset val="204"/>
    </font>
    <font>
      <b/>
      <sz val="13"/>
      <color indexed="8"/>
      <name val="Times New Roman"/>
      <family val="1"/>
      <charset val="204"/>
    </font>
    <font>
      <b/>
      <u/>
      <sz val="13"/>
      <color indexed="8"/>
      <name val="Times New Roman"/>
      <family val="1"/>
      <charset val="204"/>
    </font>
    <font>
      <sz val="13"/>
      <color indexed="8"/>
      <name val="Times New Roman"/>
      <family val="1"/>
      <charset val="204"/>
    </font>
    <font>
      <b/>
      <sz val="13"/>
      <name val="Times New Roman"/>
      <family val="1"/>
      <charset val="204"/>
    </font>
    <font>
      <sz val="13"/>
      <color theme="1"/>
      <name val="Calibri"/>
      <family val="2"/>
      <scheme val="minor"/>
    </font>
    <font>
      <sz val="13"/>
      <color indexed="8"/>
      <name val="Calibri"/>
      <family val="2"/>
    </font>
    <font>
      <vertAlign val="superscript"/>
      <sz val="13"/>
      <color indexed="8"/>
      <name val="Times New Roman"/>
      <family val="1"/>
      <charset val="204"/>
    </font>
  </fonts>
  <fills count="3">
    <fill>
      <patternFill patternType="none"/>
    </fill>
    <fill>
      <patternFill patternType="gray125"/>
    </fill>
    <fill>
      <patternFill patternType="solid">
        <fgColor theme="0"/>
        <bgColor indexed="64"/>
      </patternFill>
    </fill>
  </fills>
  <borders count="16">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top/>
      <bottom/>
      <diagonal/>
    </border>
    <border>
      <left style="thin">
        <color indexed="64"/>
      </left>
      <right/>
      <top style="thin">
        <color indexed="64"/>
      </top>
      <bottom/>
      <diagonal/>
    </border>
    <border>
      <left/>
      <right/>
      <top style="thin">
        <color indexed="64"/>
      </top>
      <bottom/>
      <diagonal/>
    </border>
    <border>
      <left/>
      <right/>
      <top/>
      <bottom style="thin">
        <color indexed="64"/>
      </bottom>
      <diagonal/>
    </border>
  </borders>
  <cellStyleXfs count="1">
    <xf numFmtId="0" fontId="0" fillId="0" borderId="0"/>
  </cellStyleXfs>
  <cellXfs count="115">
    <xf numFmtId="0" fontId="0" fillId="0" borderId="0" xfId="0"/>
    <xf numFmtId="2" fontId="2" fillId="2" borderId="4" xfId="0" applyNumberFormat="1" applyFont="1" applyFill="1" applyBorder="1" applyAlignment="1">
      <alignment vertical="center" wrapText="1"/>
    </xf>
    <xf numFmtId="0" fontId="0" fillId="0" borderId="4" xfId="0" applyBorder="1"/>
    <xf numFmtId="4" fontId="0" fillId="0" borderId="4" xfId="0" applyNumberFormat="1" applyBorder="1"/>
    <xf numFmtId="2" fontId="2" fillId="2" borderId="4" xfId="0" applyNumberFormat="1" applyFont="1" applyFill="1" applyBorder="1" applyAlignment="1">
      <alignment horizontal="right" vertical="center" wrapText="1"/>
    </xf>
    <xf numFmtId="4" fontId="2" fillId="2" borderId="4" xfId="0" applyNumberFormat="1" applyFont="1" applyFill="1" applyBorder="1" applyAlignment="1">
      <alignment vertical="center" wrapText="1"/>
    </xf>
    <xf numFmtId="0" fontId="1" fillId="2" borderId="0" xfId="0" applyFont="1" applyFill="1"/>
    <xf numFmtId="0" fontId="1" fillId="2" borderId="0" xfId="0" applyFont="1" applyFill="1" applyBorder="1" applyAlignment="1">
      <alignment horizontal="center" wrapText="1"/>
    </xf>
    <xf numFmtId="0" fontId="1" fillId="2" borderId="3" xfId="0" applyFont="1" applyFill="1" applyBorder="1"/>
    <xf numFmtId="0" fontId="2" fillId="2" borderId="3" xfId="0" applyFont="1" applyFill="1" applyBorder="1" applyAlignment="1">
      <alignment vertical="center" wrapText="1"/>
    </xf>
    <xf numFmtId="0" fontId="2" fillId="2" borderId="5" xfId="0" applyFont="1" applyFill="1" applyBorder="1" applyAlignment="1">
      <alignment vertical="center" wrapText="1"/>
    </xf>
    <xf numFmtId="0" fontId="2" fillId="2" borderId="6" xfId="0" applyFont="1" applyFill="1" applyBorder="1" applyAlignment="1">
      <alignment vertical="center" wrapText="1"/>
    </xf>
    <xf numFmtId="0" fontId="2" fillId="2" borderId="4" xfId="0" applyFont="1" applyFill="1" applyBorder="1" applyAlignment="1">
      <alignment horizontal="center" wrapText="1"/>
    </xf>
    <xf numFmtId="0" fontId="2" fillId="2" borderId="8" xfId="0" applyFont="1" applyFill="1" applyBorder="1" applyAlignment="1">
      <alignment vertical="center" wrapText="1"/>
    </xf>
    <xf numFmtId="0" fontId="2" fillId="2" borderId="8" xfId="0" applyFont="1" applyFill="1" applyBorder="1" applyAlignment="1">
      <alignment horizontal="left" vertical="center" wrapText="1"/>
    </xf>
    <xf numFmtId="0" fontId="4" fillId="2" borderId="0" xfId="0" applyFont="1" applyFill="1" applyAlignment="1">
      <alignment horizontal="left"/>
    </xf>
    <xf numFmtId="0" fontId="2" fillId="2" borderId="8" xfId="0" applyFont="1" applyFill="1" applyBorder="1" applyAlignment="1">
      <alignment horizontal="left" vertical="top" wrapText="1"/>
    </xf>
    <xf numFmtId="0" fontId="2" fillId="2" borderId="0" xfId="0" applyFont="1" applyFill="1" applyAlignment="1">
      <alignment vertical="center" wrapText="1"/>
    </xf>
    <xf numFmtId="0" fontId="4" fillId="2" borderId="0" xfId="0" applyFont="1" applyFill="1"/>
    <xf numFmtId="0" fontId="4" fillId="2" borderId="0" xfId="0" applyFont="1" applyFill="1" applyAlignment="1">
      <alignment horizontal="justify" vertical="center"/>
    </xf>
    <xf numFmtId="0" fontId="4" fillId="2" borderId="0" xfId="0" applyFont="1" applyFill="1" applyBorder="1"/>
    <xf numFmtId="0" fontId="4" fillId="2" borderId="0" xfId="0" applyFont="1" applyFill="1" applyBorder="1" applyAlignment="1">
      <alignment horizontal="left" wrapText="1"/>
    </xf>
    <xf numFmtId="4" fontId="4" fillId="2" borderId="0" xfId="0" applyNumberFormat="1" applyFont="1" applyFill="1" applyBorder="1"/>
    <xf numFmtId="0" fontId="4" fillId="2" borderId="0" xfId="0" applyFont="1" applyFill="1" applyAlignment="1">
      <alignment vertical="center"/>
    </xf>
    <xf numFmtId="0" fontId="2" fillId="2" borderId="7" xfId="0" applyFont="1" applyFill="1" applyBorder="1" applyAlignment="1">
      <alignment horizontal="center" vertical="center" wrapText="1"/>
    </xf>
    <xf numFmtId="0" fontId="2" fillId="2" borderId="10" xfId="0" applyFont="1" applyFill="1" applyBorder="1" applyAlignment="1">
      <alignment horizontal="center" vertical="center" wrapText="1"/>
    </xf>
    <xf numFmtId="0" fontId="2" fillId="2" borderId="9" xfId="0" applyFont="1" applyFill="1" applyBorder="1" applyAlignment="1">
      <alignment horizontal="left" vertical="center" wrapText="1"/>
    </xf>
    <xf numFmtId="4" fontId="2" fillId="2" borderId="9" xfId="0" applyNumberFormat="1" applyFont="1" applyFill="1" applyBorder="1" applyAlignment="1">
      <alignment horizontal="right" vertical="center" wrapText="1"/>
    </xf>
    <xf numFmtId="4" fontId="2" fillId="2" borderId="10" xfId="0" applyNumberFormat="1" applyFont="1" applyFill="1" applyBorder="1" applyAlignment="1">
      <alignment horizontal="right" vertical="center" wrapText="1"/>
    </xf>
    <xf numFmtId="0" fontId="2" fillId="2" borderId="5" xfId="0" applyFont="1" applyFill="1" applyBorder="1" applyAlignment="1">
      <alignment horizontal="center" vertical="center" wrapText="1"/>
    </xf>
    <xf numFmtId="0" fontId="2" fillId="2" borderId="4" xfId="0" applyFont="1" applyFill="1" applyBorder="1" applyAlignment="1">
      <alignment vertical="center" wrapText="1"/>
    </xf>
    <xf numFmtId="0" fontId="2" fillId="2" borderId="4" xfId="0" applyFont="1" applyFill="1" applyBorder="1" applyAlignment="1">
      <alignment horizontal="center" vertical="center" wrapText="1"/>
    </xf>
    <xf numFmtId="4" fontId="2" fillId="2" borderId="4" xfId="0" applyNumberFormat="1" applyFont="1" applyFill="1" applyBorder="1" applyAlignment="1">
      <alignment horizontal="right" vertical="center" wrapText="1"/>
    </xf>
    <xf numFmtId="0" fontId="2" fillId="2" borderId="4" xfId="0" applyFont="1" applyFill="1" applyBorder="1" applyAlignment="1">
      <alignment horizontal="left" vertical="center" wrapText="1"/>
    </xf>
    <xf numFmtId="0" fontId="1" fillId="2" borderId="0" xfId="0" applyFont="1" applyFill="1" applyBorder="1"/>
    <xf numFmtId="0" fontId="2" fillId="2" borderId="7" xfId="0" applyFont="1" applyFill="1" applyBorder="1" applyAlignment="1">
      <alignment vertical="center" wrapText="1"/>
    </xf>
    <xf numFmtId="4" fontId="4" fillId="2" borderId="0" xfId="0" applyNumberFormat="1" applyFont="1" applyFill="1" applyAlignment="1">
      <alignment horizontal="right"/>
    </xf>
    <xf numFmtId="4" fontId="2" fillId="2" borderId="4" xfId="0" applyNumberFormat="1" applyFont="1" applyFill="1" applyBorder="1" applyAlignment="1">
      <alignment horizontal="right" vertical="center"/>
    </xf>
    <xf numFmtId="0" fontId="6" fillId="2" borderId="0" xfId="0" applyFont="1" applyFill="1"/>
    <xf numFmtId="0" fontId="6" fillId="2" borderId="5" xfId="0" applyFont="1" applyFill="1" applyBorder="1"/>
    <xf numFmtId="0" fontId="6" fillId="2" borderId="5" xfId="0" applyFont="1" applyFill="1" applyBorder="1" applyAlignment="1">
      <alignment horizontal="center"/>
    </xf>
    <xf numFmtId="0" fontId="7" fillId="2" borderId="0" xfId="0" applyFont="1" applyFill="1"/>
    <xf numFmtId="0" fontId="7" fillId="2" borderId="0" xfId="0" applyFont="1" applyFill="1" applyAlignment="1">
      <alignment horizontal="left"/>
    </xf>
    <xf numFmtId="0" fontId="6" fillId="2" borderId="0" xfId="0" applyFont="1" applyFill="1" applyAlignment="1">
      <alignment horizontal="left"/>
    </xf>
    <xf numFmtId="0" fontId="8" fillId="2" borderId="0" xfId="0" applyFont="1" applyFill="1" applyAlignment="1">
      <alignment horizontal="center" vertical="center"/>
    </xf>
    <xf numFmtId="4" fontId="2" fillId="2" borderId="4" xfId="0" applyNumberFormat="1" applyFont="1" applyFill="1" applyBorder="1" applyAlignment="1">
      <alignment horizontal="right" vertical="center" wrapText="1"/>
    </xf>
    <xf numFmtId="4" fontId="2" fillId="2" borderId="9" xfId="0" applyNumberFormat="1" applyFont="1" applyFill="1" applyBorder="1" applyAlignment="1">
      <alignment horizontal="right" vertical="center" wrapText="1"/>
    </xf>
    <xf numFmtId="4" fontId="2" fillId="2" borderId="7" xfId="0" applyNumberFormat="1" applyFont="1" applyFill="1" applyBorder="1" applyAlignment="1">
      <alignment horizontal="right" vertical="center" wrapText="1"/>
    </xf>
    <xf numFmtId="4" fontId="2" fillId="2" borderId="10" xfId="0" applyNumberFormat="1" applyFont="1" applyFill="1" applyBorder="1" applyAlignment="1">
      <alignment horizontal="right" vertical="center" wrapText="1"/>
    </xf>
    <xf numFmtId="0" fontId="2" fillId="2" borderId="4" xfId="0" applyFont="1" applyFill="1" applyBorder="1" applyAlignment="1">
      <alignment horizontal="center" vertical="center" wrapText="1"/>
    </xf>
    <xf numFmtId="0" fontId="2" fillId="2" borderId="4" xfId="0" applyFont="1" applyFill="1" applyBorder="1" applyAlignment="1">
      <alignment horizontal="center" vertical="center" wrapText="1"/>
    </xf>
    <xf numFmtId="0" fontId="2" fillId="2" borderId="4" xfId="0" applyFont="1" applyFill="1" applyBorder="1" applyAlignment="1">
      <alignment horizontal="left" vertical="center" wrapText="1"/>
    </xf>
    <xf numFmtId="0" fontId="2" fillId="2" borderId="9"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10" xfId="0" applyFont="1" applyFill="1" applyBorder="1" applyAlignment="1">
      <alignment horizontal="center" vertical="center" wrapText="1"/>
    </xf>
    <xf numFmtId="4" fontId="2" fillId="2" borderId="4" xfId="0" applyNumberFormat="1" applyFont="1" applyFill="1" applyBorder="1" applyAlignment="1">
      <alignment horizontal="right" vertical="center" wrapText="1"/>
    </xf>
    <xf numFmtId="0" fontId="2" fillId="2" borderId="5" xfId="0" applyFont="1" applyFill="1" applyBorder="1" applyAlignment="1">
      <alignment horizontal="center" vertical="center" wrapText="1"/>
    </xf>
    <xf numFmtId="0" fontId="2" fillId="2" borderId="4" xfId="0" applyFont="1" applyFill="1" applyBorder="1" applyAlignment="1">
      <alignment vertical="center" wrapText="1"/>
    </xf>
    <xf numFmtId="0" fontId="2" fillId="2" borderId="11" xfId="0" applyFont="1" applyFill="1" applyBorder="1" applyAlignment="1">
      <alignment horizontal="center" vertical="center" wrapText="1"/>
    </xf>
    <xf numFmtId="0" fontId="2" fillId="2" borderId="9" xfId="0" applyFont="1" applyFill="1" applyBorder="1" applyAlignment="1">
      <alignment vertical="center" wrapText="1"/>
    </xf>
    <xf numFmtId="0" fontId="2" fillId="2" borderId="1" xfId="0" applyFont="1" applyFill="1" applyBorder="1" applyAlignment="1">
      <alignment vertical="center" wrapText="1"/>
    </xf>
    <xf numFmtId="0" fontId="2" fillId="2" borderId="10" xfId="0" applyFont="1" applyFill="1" applyBorder="1" applyAlignment="1">
      <alignment vertical="center" wrapText="1"/>
    </xf>
    <xf numFmtId="0" fontId="2" fillId="2" borderId="0" xfId="0" applyFont="1" applyFill="1" applyBorder="1" applyAlignment="1">
      <alignment vertical="center" wrapText="1"/>
    </xf>
    <xf numFmtId="0" fontId="2" fillId="2" borderId="1" xfId="0" applyFont="1" applyFill="1" applyBorder="1" applyAlignment="1">
      <alignment horizontal="center" vertical="center" wrapText="1"/>
    </xf>
    <xf numFmtId="4" fontId="2" fillId="2" borderId="4" xfId="0" applyNumberFormat="1" applyFont="1" applyFill="1" applyBorder="1" applyAlignment="1">
      <alignment horizontal="center" vertical="center" wrapText="1"/>
    </xf>
    <xf numFmtId="4" fontId="2" fillId="2" borderId="0" xfId="0" applyNumberFormat="1" applyFont="1" applyFill="1" applyBorder="1" applyAlignment="1">
      <alignment horizontal="right" vertical="center" wrapText="1"/>
    </xf>
    <xf numFmtId="0" fontId="2" fillId="2" borderId="9" xfId="0" applyFont="1" applyFill="1" applyBorder="1" applyAlignment="1">
      <alignment horizontal="center" vertical="center" wrapText="1"/>
    </xf>
    <xf numFmtId="0" fontId="2" fillId="2" borderId="10" xfId="0" applyFont="1" applyFill="1" applyBorder="1" applyAlignment="1">
      <alignment horizontal="center" vertical="center" wrapText="1"/>
    </xf>
    <xf numFmtId="0" fontId="2" fillId="2" borderId="7" xfId="0" applyFont="1" applyFill="1" applyBorder="1" applyAlignment="1">
      <alignment horizontal="center" vertical="center" wrapText="1"/>
    </xf>
    <xf numFmtId="4" fontId="2" fillId="2" borderId="4" xfId="0" applyNumberFormat="1" applyFont="1" applyFill="1" applyBorder="1" applyAlignment="1">
      <alignment horizontal="right" vertical="center" wrapText="1"/>
    </xf>
    <xf numFmtId="4" fontId="2" fillId="2" borderId="9" xfId="0" applyNumberFormat="1" applyFont="1" applyFill="1" applyBorder="1" applyAlignment="1">
      <alignment horizontal="right" vertical="center" wrapText="1"/>
    </xf>
    <xf numFmtId="4" fontId="2" fillId="2" borderId="7" xfId="0" applyNumberFormat="1" applyFont="1" applyFill="1" applyBorder="1" applyAlignment="1">
      <alignment horizontal="right" vertical="center" wrapText="1"/>
    </xf>
    <xf numFmtId="4" fontId="2" fillId="2" borderId="10" xfId="0" applyNumberFormat="1" applyFont="1" applyFill="1" applyBorder="1" applyAlignment="1">
      <alignment horizontal="right" vertical="center" wrapText="1"/>
    </xf>
    <xf numFmtId="4" fontId="2" fillId="2" borderId="9" xfId="0" applyNumberFormat="1" applyFont="1" applyFill="1" applyBorder="1" applyAlignment="1">
      <alignment horizontal="center" vertical="center" wrapText="1"/>
    </xf>
    <xf numFmtId="4" fontId="2" fillId="2" borderId="7" xfId="0" applyNumberFormat="1" applyFont="1" applyFill="1" applyBorder="1" applyAlignment="1">
      <alignment horizontal="center" vertical="center" wrapText="1"/>
    </xf>
    <xf numFmtId="0" fontId="2" fillId="2" borderId="4" xfId="0" applyFont="1" applyFill="1" applyBorder="1" applyAlignment="1">
      <alignment horizontal="center" vertical="center" wrapText="1"/>
    </xf>
    <xf numFmtId="4" fontId="5" fillId="2" borderId="9" xfId="0" applyNumberFormat="1" applyFont="1" applyFill="1" applyBorder="1" applyAlignment="1">
      <alignment horizontal="right" vertical="center" wrapText="1"/>
    </xf>
    <xf numFmtId="4" fontId="5" fillId="2" borderId="10" xfId="0" applyNumberFormat="1" applyFont="1" applyFill="1" applyBorder="1" applyAlignment="1">
      <alignment horizontal="right" vertical="center" wrapText="1"/>
    </xf>
    <xf numFmtId="0" fontId="2" fillId="2" borderId="13" xfId="0" applyFont="1" applyFill="1" applyBorder="1" applyAlignment="1">
      <alignment horizontal="center" vertical="center" wrapText="1"/>
    </xf>
    <xf numFmtId="0" fontId="2" fillId="2" borderId="14"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2" fillId="2" borderId="12" xfId="0" applyFont="1" applyFill="1" applyBorder="1" applyAlignment="1">
      <alignment horizontal="center" vertical="center" wrapText="1"/>
    </xf>
    <xf numFmtId="0" fontId="2" fillId="2" borderId="0" xfId="0" applyFont="1" applyFill="1" applyBorder="1" applyAlignment="1">
      <alignment horizontal="center" vertical="center" wrapText="1"/>
    </xf>
    <xf numFmtId="0" fontId="2" fillId="2" borderId="5" xfId="0" applyFont="1" applyFill="1" applyBorder="1" applyAlignment="1">
      <alignment horizontal="center" vertical="center" wrapText="1"/>
    </xf>
    <xf numFmtId="0" fontId="2" fillId="2" borderId="11" xfId="0" applyFont="1" applyFill="1" applyBorder="1" applyAlignment="1">
      <alignment horizontal="center" vertical="center" wrapText="1"/>
    </xf>
    <xf numFmtId="0" fontId="2" fillId="2" borderId="15"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9" xfId="0" applyFont="1" applyFill="1" applyBorder="1" applyAlignment="1">
      <alignment horizontal="left" vertical="center" wrapText="1"/>
    </xf>
    <xf numFmtId="0" fontId="2" fillId="2" borderId="10" xfId="0" applyFont="1" applyFill="1" applyBorder="1" applyAlignment="1">
      <alignment horizontal="left" vertical="center" wrapText="1"/>
    </xf>
    <xf numFmtId="4" fontId="5" fillId="2" borderId="9" xfId="0" applyNumberFormat="1" applyFont="1" applyFill="1" applyBorder="1" applyAlignment="1">
      <alignment horizontal="center" vertical="center" wrapText="1"/>
    </xf>
    <xf numFmtId="4" fontId="5" fillId="2" borderId="7" xfId="0" applyNumberFormat="1" applyFont="1" applyFill="1" applyBorder="1" applyAlignment="1">
      <alignment horizontal="center" vertical="center" wrapText="1"/>
    </xf>
    <xf numFmtId="4" fontId="5" fillId="2" borderId="10" xfId="0" applyNumberFormat="1" applyFont="1" applyFill="1" applyBorder="1" applyAlignment="1">
      <alignment horizontal="center" vertical="center" wrapText="1"/>
    </xf>
    <xf numFmtId="0" fontId="2" fillId="2" borderId="4" xfId="0" applyFont="1" applyFill="1" applyBorder="1" applyAlignment="1">
      <alignment horizontal="left" vertical="center" wrapText="1"/>
    </xf>
    <xf numFmtId="0" fontId="2" fillId="2" borderId="4" xfId="0" applyFont="1" applyFill="1" applyBorder="1" applyAlignment="1">
      <alignment vertical="center" wrapText="1"/>
    </xf>
    <xf numFmtId="4" fontId="5" fillId="2" borderId="4" xfId="0" applyNumberFormat="1" applyFont="1" applyFill="1" applyBorder="1" applyAlignment="1">
      <alignment horizontal="right" vertical="center" wrapText="1"/>
    </xf>
    <xf numFmtId="4" fontId="2" fillId="2" borderId="4" xfId="0" applyNumberFormat="1" applyFont="1" applyFill="1" applyBorder="1" applyAlignment="1">
      <alignment horizontal="center" vertical="center" wrapText="1"/>
    </xf>
    <xf numFmtId="4" fontId="2" fillId="2" borderId="10" xfId="0" applyNumberFormat="1" applyFont="1" applyFill="1" applyBorder="1" applyAlignment="1">
      <alignment horizontal="center" vertical="center" wrapText="1"/>
    </xf>
    <xf numFmtId="0" fontId="2" fillId="2" borderId="8" xfId="0" applyFont="1" applyFill="1" applyBorder="1" applyAlignment="1">
      <alignment horizontal="center" vertical="center" wrapText="1"/>
    </xf>
    <xf numFmtId="0" fontId="2" fillId="2" borderId="3" xfId="0" applyFont="1" applyFill="1" applyBorder="1" applyAlignment="1">
      <alignment horizontal="left" vertical="center" wrapText="1"/>
    </xf>
    <xf numFmtId="0" fontId="2" fillId="2" borderId="6" xfId="0" applyFont="1" applyFill="1" applyBorder="1" applyAlignment="1">
      <alignment horizontal="left" vertical="center" wrapText="1"/>
    </xf>
    <xf numFmtId="0" fontId="2" fillId="2" borderId="7" xfId="0" applyFont="1" applyFill="1" applyBorder="1" applyAlignment="1">
      <alignment horizontal="left" vertical="center" wrapText="1"/>
    </xf>
    <xf numFmtId="0" fontId="6" fillId="2" borderId="5" xfId="0" applyFont="1" applyFill="1" applyBorder="1" applyAlignment="1">
      <alignment horizontal="center"/>
    </xf>
    <xf numFmtId="0" fontId="2" fillId="2" borderId="0" xfId="0" applyFont="1" applyFill="1" applyBorder="1" applyAlignment="1">
      <alignment vertical="center" wrapText="1"/>
    </xf>
    <xf numFmtId="0" fontId="2" fillId="2" borderId="5" xfId="0" applyFont="1" applyFill="1" applyBorder="1" applyAlignment="1">
      <alignment horizontal="left" vertical="center" wrapText="1"/>
    </xf>
    <xf numFmtId="4" fontId="5" fillId="2" borderId="7" xfId="0" applyNumberFormat="1" applyFont="1" applyFill="1" applyBorder="1" applyAlignment="1">
      <alignment horizontal="right" vertical="center" wrapText="1"/>
    </xf>
    <xf numFmtId="0" fontId="2" fillId="2" borderId="9" xfId="0" applyFont="1" applyFill="1" applyBorder="1" applyAlignment="1">
      <alignment vertical="center" wrapText="1"/>
    </xf>
    <xf numFmtId="0" fontId="2" fillId="2" borderId="10" xfId="0" applyFont="1" applyFill="1" applyBorder="1" applyAlignment="1">
      <alignment vertical="center" wrapText="1"/>
    </xf>
    <xf numFmtId="0" fontId="1" fillId="2" borderId="0" xfId="0" applyFont="1" applyFill="1" applyAlignment="1">
      <alignment horizontal="right" wrapText="1"/>
    </xf>
    <xf numFmtId="0" fontId="1" fillId="2" borderId="1" xfId="0" applyFont="1" applyFill="1" applyBorder="1" applyAlignment="1">
      <alignment horizontal="center" wrapText="1"/>
    </xf>
    <xf numFmtId="0" fontId="1" fillId="2" borderId="2" xfId="0" applyFont="1" applyFill="1" applyBorder="1" applyAlignment="1">
      <alignment horizontal="center" wrapText="1"/>
    </xf>
    <xf numFmtId="0" fontId="1" fillId="2" borderId="14" xfId="0" applyFont="1" applyFill="1" applyBorder="1" applyAlignment="1">
      <alignment horizontal="center" wrapText="1"/>
    </xf>
    <xf numFmtId="0" fontId="2" fillId="2" borderId="1" xfId="0" applyFont="1" applyFill="1" applyBorder="1" applyAlignment="1">
      <alignment vertical="center" wrapText="1"/>
    </xf>
    <xf numFmtId="4" fontId="2" fillId="2" borderId="1" xfId="0" applyNumberFormat="1" applyFont="1" applyFill="1" applyBorder="1" applyAlignment="1">
      <alignment horizontal="right" vertical="center" wrapText="1"/>
    </xf>
    <xf numFmtId="4" fontId="2" fillId="2" borderId="1" xfId="0" applyNumberFormat="1" applyFont="1" applyFill="1" applyBorder="1" applyAlignment="1">
      <alignment horizontal="right" vertical="center" wrapText="1"/>
    </xf>
    <xf numFmtId="4" fontId="2" fillId="2" borderId="1" xfId="0" applyNumberFormat="1" applyFont="1" applyFill="1" applyBorder="1" applyAlignment="1">
      <alignment horizontal="right" vertical="center"/>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302"/>
  <sheetViews>
    <sheetView tabSelected="1" view="pageBreakPreview" topLeftCell="G100" zoomScale="60" zoomScaleNormal="70" workbookViewId="0">
      <selection activeCell="P7" sqref="P7:P16"/>
    </sheetView>
  </sheetViews>
  <sheetFormatPr defaultRowHeight="17.25" x14ac:dyDescent="0.3"/>
  <cols>
    <col min="1" max="1" width="9.28515625" style="38" bestFit="1" customWidth="1"/>
    <col min="2" max="2" width="30.140625" style="38" customWidth="1"/>
    <col min="3" max="3" width="9.28515625" style="38" bestFit="1" customWidth="1"/>
    <col min="4" max="4" width="7.28515625" style="38" customWidth="1"/>
    <col min="5" max="5" width="15.5703125" style="38" customWidth="1"/>
    <col min="6" max="6" width="28.85546875" style="43" customWidth="1"/>
    <col min="7" max="7" width="16.5703125" style="38" customWidth="1"/>
    <col min="8" max="8" width="16.85546875" style="38" customWidth="1"/>
    <col min="9" max="9" width="16" style="38" customWidth="1"/>
    <col min="10" max="10" width="17.5703125" style="38" customWidth="1"/>
    <col min="11" max="11" width="16.28515625" style="38" customWidth="1"/>
    <col min="12" max="12" width="16.42578125" style="38" customWidth="1"/>
    <col min="13" max="13" width="15.5703125" style="38" customWidth="1"/>
    <col min="14" max="15" width="16.42578125" style="38" customWidth="1"/>
    <col min="16" max="16" width="25.5703125" style="38" customWidth="1"/>
    <col min="17" max="17" width="9.28515625" style="38" bestFit="1" customWidth="1"/>
    <col min="18" max="18" width="14.42578125" style="38" bestFit="1" customWidth="1"/>
    <col min="19" max="24" width="9.28515625" style="38" bestFit="1" customWidth="1"/>
    <col min="25" max="25" width="8.5703125" style="38" customWidth="1"/>
    <col min="26" max="26" width="7.42578125" style="38" hidden="1" customWidth="1"/>
    <col min="27" max="27" width="9.140625" style="38" hidden="1" customWidth="1"/>
    <col min="28" max="28" width="9.140625" style="38" customWidth="1"/>
    <col min="29" max="16384" width="9.140625" style="38"/>
  </cols>
  <sheetData>
    <row r="1" spans="1:28" ht="104.25" customHeight="1" x14ac:dyDescent="0.3">
      <c r="A1" s="107" t="s">
        <v>82</v>
      </c>
      <c r="B1" s="107"/>
      <c r="C1" s="107"/>
      <c r="D1" s="107"/>
      <c r="E1" s="107"/>
      <c r="F1" s="107"/>
      <c r="G1" s="107"/>
      <c r="H1" s="107"/>
      <c r="I1" s="107"/>
      <c r="J1" s="107"/>
      <c r="K1" s="107"/>
      <c r="L1" s="107"/>
      <c r="M1" s="107"/>
      <c r="N1" s="107"/>
      <c r="O1" s="107"/>
      <c r="P1" s="107"/>
      <c r="Q1" s="107"/>
      <c r="R1" s="107"/>
      <c r="S1" s="107"/>
      <c r="T1" s="107"/>
      <c r="U1" s="107"/>
      <c r="V1" s="107"/>
      <c r="W1" s="107"/>
      <c r="X1" s="107"/>
      <c r="Y1" s="107"/>
      <c r="Z1" s="107"/>
      <c r="AA1" s="6"/>
      <c r="AB1" s="6"/>
    </row>
    <row r="2" spans="1:28" x14ac:dyDescent="0.3">
      <c r="A2" s="108" t="s">
        <v>73</v>
      </c>
      <c r="B2" s="109"/>
      <c r="C2" s="109"/>
      <c r="D2" s="109"/>
      <c r="E2" s="109"/>
      <c r="F2" s="109"/>
      <c r="G2" s="109"/>
      <c r="H2" s="109"/>
      <c r="I2" s="109"/>
      <c r="J2" s="109"/>
      <c r="K2" s="109"/>
      <c r="L2" s="109"/>
      <c r="M2" s="109"/>
      <c r="N2" s="109"/>
      <c r="O2" s="109"/>
      <c r="P2" s="110"/>
      <c r="Q2" s="110"/>
      <c r="R2" s="110"/>
      <c r="S2" s="110"/>
      <c r="T2" s="110"/>
      <c r="U2" s="110"/>
      <c r="V2" s="110"/>
      <c r="W2" s="110"/>
      <c r="X2" s="110"/>
      <c r="Y2" s="110"/>
      <c r="Z2" s="7"/>
      <c r="AA2" s="8"/>
      <c r="AB2" s="34"/>
    </row>
    <row r="3" spans="1:28" ht="16.5" customHeight="1" x14ac:dyDescent="0.3">
      <c r="A3" s="75" t="s">
        <v>0</v>
      </c>
      <c r="B3" s="75" t="s">
        <v>1</v>
      </c>
      <c r="C3" s="75" t="s">
        <v>2</v>
      </c>
      <c r="D3" s="75"/>
      <c r="E3" s="75" t="s">
        <v>3</v>
      </c>
      <c r="F3" s="78" t="s">
        <v>4</v>
      </c>
      <c r="G3" s="79"/>
      <c r="H3" s="79"/>
      <c r="I3" s="79"/>
      <c r="J3" s="79"/>
      <c r="K3" s="79"/>
      <c r="L3" s="79"/>
      <c r="M3" s="79"/>
      <c r="N3" s="79"/>
      <c r="O3" s="80"/>
      <c r="P3" s="78" t="s">
        <v>5</v>
      </c>
      <c r="Q3" s="79"/>
      <c r="R3" s="79"/>
      <c r="S3" s="79"/>
      <c r="T3" s="79"/>
      <c r="U3" s="79"/>
      <c r="V3" s="79"/>
      <c r="W3" s="79"/>
      <c r="X3" s="79"/>
      <c r="Y3" s="79"/>
      <c r="Z3" s="79"/>
      <c r="AA3" s="79"/>
      <c r="AB3" s="80"/>
    </row>
    <row r="4" spans="1:28" ht="16.5" customHeight="1" x14ac:dyDescent="0.3">
      <c r="A4" s="75"/>
      <c r="B4" s="75"/>
      <c r="C4" s="75"/>
      <c r="D4" s="75"/>
      <c r="E4" s="75"/>
      <c r="F4" s="81"/>
      <c r="G4" s="82"/>
      <c r="H4" s="82"/>
      <c r="I4" s="82"/>
      <c r="J4" s="82"/>
      <c r="K4" s="82"/>
      <c r="L4" s="82"/>
      <c r="M4" s="82"/>
      <c r="N4" s="82"/>
      <c r="O4" s="83"/>
      <c r="P4" s="81"/>
      <c r="Q4" s="82"/>
      <c r="R4" s="82"/>
      <c r="S4" s="82"/>
      <c r="T4" s="82"/>
      <c r="U4" s="82"/>
      <c r="V4" s="82"/>
      <c r="W4" s="82"/>
      <c r="X4" s="82"/>
      <c r="Y4" s="82"/>
      <c r="Z4" s="82"/>
      <c r="AA4" s="82"/>
      <c r="AB4" s="83"/>
    </row>
    <row r="5" spans="1:28" ht="16.5" customHeight="1" x14ac:dyDescent="0.3">
      <c r="A5" s="75"/>
      <c r="B5" s="75"/>
      <c r="C5" s="75"/>
      <c r="D5" s="75"/>
      <c r="E5" s="75"/>
      <c r="F5" s="81"/>
      <c r="G5" s="82"/>
      <c r="H5" s="82"/>
      <c r="I5" s="82"/>
      <c r="J5" s="82"/>
      <c r="K5" s="82"/>
      <c r="L5" s="82"/>
      <c r="M5" s="82"/>
      <c r="N5" s="82"/>
      <c r="O5" s="83"/>
      <c r="P5" s="81"/>
      <c r="Q5" s="82"/>
      <c r="R5" s="82"/>
      <c r="S5" s="82"/>
      <c r="T5" s="82"/>
      <c r="U5" s="82"/>
      <c r="V5" s="82"/>
      <c r="W5" s="82"/>
      <c r="X5" s="82"/>
      <c r="Y5" s="82"/>
      <c r="Z5" s="82"/>
      <c r="AA5" s="82"/>
      <c r="AB5" s="83"/>
    </row>
    <row r="6" spans="1:28" ht="16.5" customHeight="1" x14ac:dyDescent="0.3">
      <c r="A6" s="75"/>
      <c r="B6" s="75"/>
      <c r="C6" s="75"/>
      <c r="D6" s="75"/>
      <c r="E6" s="75"/>
      <c r="F6" s="84"/>
      <c r="G6" s="85"/>
      <c r="H6" s="85"/>
      <c r="I6" s="85"/>
      <c r="J6" s="85"/>
      <c r="K6" s="85"/>
      <c r="L6" s="85"/>
      <c r="M6" s="85"/>
      <c r="N6" s="85"/>
      <c r="O6" s="86"/>
      <c r="P6" s="84"/>
      <c r="Q6" s="85"/>
      <c r="R6" s="85"/>
      <c r="S6" s="85"/>
      <c r="T6" s="85"/>
      <c r="U6" s="85"/>
      <c r="V6" s="85"/>
      <c r="W6" s="85"/>
      <c r="X6" s="85"/>
      <c r="Y6" s="85"/>
      <c r="Z6" s="85"/>
      <c r="AA6" s="85"/>
      <c r="AB6" s="86"/>
    </row>
    <row r="7" spans="1:28" ht="16.5" customHeight="1" x14ac:dyDescent="0.3">
      <c r="A7" s="75"/>
      <c r="B7" s="75"/>
      <c r="C7" s="75"/>
      <c r="D7" s="75"/>
      <c r="E7" s="75"/>
      <c r="F7" s="66" t="s">
        <v>6</v>
      </c>
      <c r="G7" s="78" t="s">
        <v>7</v>
      </c>
      <c r="H7" s="79"/>
      <c r="I7" s="79"/>
      <c r="J7" s="79"/>
      <c r="K7" s="79"/>
      <c r="L7" s="79"/>
      <c r="M7" s="79"/>
      <c r="N7" s="79"/>
      <c r="O7" s="80"/>
      <c r="P7" s="67" t="s">
        <v>8</v>
      </c>
      <c r="Q7" s="67" t="s">
        <v>9</v>
      </c>
      <c r="R7" s="78" t="s">
        <v>10</v>
      </c>
      <c r="S7" s="79"/>
      <c r="T7" s="79"/>
      <c r="U7" s="79"/>
      <c r="V7" s="79"/>
      <c r="W7" s="79"/>
      <c r="X7" s="79"/>
      <c r="Y7" s="79"/>
      <c r="Z7" s="79"/>
      <c r="AA7" s="79"/>
      <c r="AB7" s="80"/>
    </row>
    <row r="8" spans="1:28" ht="16.5" customHeight="1" x14ac:dyDescent="0.3">
      <c r="A8" s="75"/>
      <c r="B8" s="75"/>
      <c r="C8" s="75"/>
      <c r="D8" s="75"/>
      <c r="E8" s="75"/>
      <c r="F8" s="68"/>
      <c r="G8" s="81"/>
      <c r="H8" s="82"/>
      <c r="I8" s="82"/>
      <c r="J8" s="82"/>
      <c r="K8" s="82"/>
      <c r="L8" s="82"/>
      <c r="M8" s="82"/>
      <c r="N8" s="82"/>
      <c r="O8" s="83"/>
      <c r="P8" s="75"/>
      <c r="Q8" s="75"/>
      <c r="R8" s="81"/>
      <c r="S8" s="82"/>
      <c r="T8" s="82"/>
      <c r="U8" s="82"/>
      <c r="V8" s="82"/>
      <c r="W8" s="82"/>
      <c r="X8" s="82"/>
      <c r="Y8" s="82"/>
      <c r="Z8" s="82"/>
      <c r="AA8" s="82"/>
      <c r="AB8" s="83"/>
    </row>
    <row r="9" spans="1:28" ht="16.5" customHeight="1" x14ac:dyDescent="0.3">
      <c r="A9" s="75"/>
      <c r="B9" s="75"/>
      <c r="C9" s="75" t="s">
        <v>11</v>
      </c>
      <c r="D9" s="75" t="s">
        <v>12</v>
      </c>
      <c r="E9" s="75"/>
      <c r="F9" s="68"/>
      <c r="G9" s="84"/>
      <c r="H9" s="85"/>
      <c r="I9" s="85"/>
      <c r="J9" s="85"/>
      <c r="K9" s="85"/>
      <c r="L9" s="85"/>
      <c r="M9" s="85"/>
      <c r="N9" s="85"/>
      <c r="O9" s="86"/>
      <c r="P9" s="75"/>
      <c r="Q9" s="75"/>
      <c r="R9" s="84"/>
      <c r="S9" s="85"/>
      <c r="T9" s="85"/>
      <c r="U9" s="85"/>
      <c r="V9" s="85"/>
      <c r="W9" s="85"/>
      <c r="X9" s="85"/>
      <c r="Y9" s="85"/>
      <c r="Z9" s="85"/>
      <c r="AA9" s="85"/>
      <c r="AB9" s="86"/>
    </row>
    <row r="10" spans="1:28" ht="16.5" customHeight="1" x14ac:dyDescent="0.3">
      <c r="A10" s="75"/>
      <c r="B10" s="75"/>
      <c r="C10" s="75"/>
      <c r="D10" s="75"/>
      <c r="E10" s="75"/>
      <c r="F10" s="68"/>
      <c r="G10" s="75" t="s">
        <v>13</v>
      </c>
      <c r="H10" s="78" t="s">
        <v>14</v>
      </c>
      <c r="I10" s="79"/>
      <c r="J10" s="79"/>
      <c r="K10" s="79"/>
      <c r="L10" s="79"/>
      <c r="M10" s="79"/>
      <c r="N10" s="79"/>
      <c r="O10" s="80"/>
      <c r="P10" s="75"/>
      <c r="Q10" s="75"/>
      <c r="R10" s="67" t="s">
        <v>154</v>
      </c>
      <c r="S10" s="78" t="s">
        <v>15</v>
      </c>
      <c r="T10" s="79"/>
      <c r="U10" s="79"/>
      <c r="V10" s="79"/>
      <c r="W10" s="79"/>
      <c r="X10" s="79"/>
      <c r="Y10" s="79"/>
      <c r="Z10" s="79"/>
      <c r="AA10" s="79"/>
      <c r="AB10" s="80"/>
    </row>
    <row r="11" spans="1:28" ht="16.5" customHeight="1" x14ac:dyDescent="0.3">
      <c r="A11" s="75"/>
      <c r="B11" s="75"/>
      <c r="C11" s="75"/>
      <c r="D11" s="75"/>
      <c r="E11" s="75"/>
      <c r="F11" s="68"/>
      <c r="G11" s="75"/>
      <c r="H11" s="81"/>
      <c r="I11" s="82"/>
      <c r="J11" s="82"/>
      <c r="K11" s="82"/>
      <c r="L11" s="82"/>
      <c r="M11" s="82"/>
      <c r="N11" s="82"/>
      <c r="O11" s="83"/>
      <c r="P11" s="75"/>
      <c r="Q11" s="75"/>
      <c r="R11" s="75"/>
      <c r="S11" s="81"/>
      <c r="T11" s="82"/>
      <c r="U11" s="82"/>
      <c r="V11" s="82"/>
      <c r="W11" s="82"/>
      <c r="X11" s="82"/>
      <c r="Y11" s="82"/>
      <c r="Z11" s="82"/>
      <c r="AA11" s="82"/>
      <c r="AB11" s="83"/>
    </row>
    <row r="12" spans="1:28" ht="16.5" customHeight="1" x14ac:dyDescent="0.3">
      <c r="A12" s="75"/>
      <c r="B12" s="75"/>
      <c r="C12" s="75"/>
      <c r="D12" s="75"/>
      <c r="E12" s="75"/>
      <c r="F12" s="68"/>
      <c r="G12" s="75"/>
      <c r="H12" s="81"/>
      <c r="I12" s="82"/>
      <c r="J12" s="82"/>
      <c r="K12" s="82"/>
      <c r="L12" s="82"/>
      <c r="M12" s="82"/>
      <c r="N12" s="82"/>
      <c r="O12" s="83"/>
      <c r="P12" s="75"/>
      <c r="Q12" s="75"/>
      <c r="R12" s="75"/>
      <c r="S12" s="81"/>
      <c r="T12" s="82"/>
      <c r="U12" s="82"/>
      <c r="V12" s="82"/>
      <c r="W12" s="82"/>
      <c r="X12" s="82"/>
      <c r="Y12" s="82"/>
      <c r="Z12" s="82"/>
      <c r="AA12" s="82"/>
      <c r="AB12" s="83"/>
    </row>
    <row r="13" spans="1:28" ht="16.5" customHeight="1" x14ac:dyDescent="0.3">
      <c r="A13" s="75"/>
      <c r="B13" s="75"/>
      <c r="C13" s="75"/>
      <c r="D13" s="75"/>
      <c r="E13" s="75"/>
      <c r="F13" s="68"/>
      <c r="G13" s="75"/>
      <c r="H13" s="84"/>
      <c r="I13" s="85"/>
      <c r="J13" s="85"/>
      <c r="K13" s="85"/>
      <c r="L13" s="85"/>
      <c r="M13" s="85"/>
      <c r="N13" s="85"/>
      <c r="O13" s="86"/>
      <c r="P13" s="75"/>
      <c r="Q13" s="75"/>
      <c r="R13" s="75"/>
      <c r="S13" s="84"/>
      <c r="T13" s="85"/>
      <c r="U13" s="85"/>
      <c r="V13" s="85"/>
      <c r="W13" s="85"/>
      <c r="X13" s="85"/>
      <c r="Y13" s="85"/>
      <c r="Z13" s="85"/>
      <c r="AA13" s="85"/>
      <c r="AB13" s="86"/>
    </row>
    <row r="14" spans="1:28" x14ac:dyDescent="0.3">
      <c r="A14" s="75"/>
      <c r="B14" s="75"/>
      <c r="C14" s="75"/>
      <c r="D14" s="75"/>
      <c r="E14" s="75"/>
      <c r="F14" s="68"/>
      <c r="G14" s="75"/>
      <c r="H14" s="75" t="s">
        <v>16</v>
      </c>
      <c r="I14" s="75" t="s">
        <v>17</v>
      </c>
      <c r="J14" s="75" t="s">
        <v>151</v>
      </c>
      <c r="K14" s="66" t="s">
        <v>86</v>
      </c>
      <c r="L14" s="75" t="s">
        <v>87</v>
      </c>
      <c r="M14" s="75" t="s">
        <v>88</v>
      </c>
      <c r="N14" s="75" t="s">
        <v>89</v>
      </c>
      <c r="O14" s="66" t="s">
        <v>153</v>
      </c>
      <c r="P14" s="75"/>
      <c r="Q14" s="75"/>
      <c r="R14" s="75"/>
      <c r="S14" s="67" t="s">
        <v>16</v>
      </c>
      <c r="T14" s="67" t="s">
        <v>17</v>
      </c>
      <c r="U14" s="67" t="s">
        <v>151</v>
      </c>
      <c r="V14" s="106" t="s">
        <v>86</v>
      </c>
      <c r="W14" s="106" t="s">
        <v>87</v>
      </c>
      <c r="X14" s="106" t="s">
        <v>88</v>
      </c>
      <c r="Y14" s="67" t="s">
        <v>89</v>
      </c>
      <c r="Z14" s="62"/>
      <c r="AA14" s="10"/>
      <c r="AB14" s="66" t="s">
        <v>153</v>
      </c>
    </row>
    <row r="15" spans="1:28" x14ac:dyDescent="0.3">
      <c r="A15" s="75"/>
      <c r="B15" s="75"/>
      <c r="C15" s="75"/>
      <c r="D15" s="75"/>
      <c r="E15" s="75"/>
      <c r="F15" s="68"/>
      <c r="G15" s="75"/>
      <c r="H15" s="75"/>
      <c r="I15" s="75"/>
      <c r="J15" s="75"/>
      <c r="K15" s="68"/>
      <c r="L15" s="75"/>
      <c r="M15" s="75"/>
      <c r="N15" s="75"/>
      <c r="O15" s="68"/>
      <c r="P15" s="75"/>
      <c r="Q15" s="75"/>
      <c r="R15" s="75"/>
      <c r="S15" s="75"/>
      <c r="T15" s="75"/>
      <c r="U15" s="75"/>
      <c r="V15" s="93"/>
      <c r="W15" s="93"/>
      <c r="X15" s="93"/>
      <c r="Y15" s="75"/>
      <c r="Z15" s="62"/>
      <c r="AA15" s="10"/>
      <c r="AB15" s="68"/>
    </row>
    <row r="16" spans="1:28" ht="73.5" customHeight="1" x14ac:dyDescent="0.3">
      <c r="A16" s="75"/>
      <c r="B16" s="75"/>
      <c r="C16" s="75"/>
      <c r="D16" s="75"/>
      <c r="E16" s="75"/>
      <c r="F16" s="67"/>
      <c r="G16" s="75"/>
      <c r="H16" s="75"/>
      <c r="I16" s="75"/>
      <c r="J16" s="75"/>
      <c r="K16" s="67"/>
      <c r="L16" s="75"/>
      <c r="M16" s="75"/>
      <c r="N16" s="75"/>
      <c r="O16" s="67"/>
      <c r="P16" s="75"/>
      <c r="Q16" s="75"/>
      <c r="R16" s="75"/>
      <c r="S16" s="75"/>
      <c r="T16" s="75"/>
      <c r="U16" s="75"/>
      <c r="V16" s="93"/>
      <c r="W16" s="93"/>
      <c r="X16" s="93"/>
      <c r="Y16" s="75"/>
      <c r="Z16" s="62"/>
      <c r="AA16" s="11"/>
      <c r="AB16" s="67"/>
    </row>
    <row r="17" spans="1:28" x14ac:dyDescent="0.3">
      <c r="A17" s="31">
        <v>1</v>
      </c>
      <c r="B17" s="31">
        <v>2</v>
      </c>
      <c r="C17" s="31">
        <v>3</v>
      </c>
      <c r="D17" s="31">
        <v>4</v>
      </c>
      <c r="E17" s="12">
        <v>5</v>
      </c>
      <c r="F17" s="31">
        <v>6</v>
      </c>
      <c r="G17" s="31">
        <v>7</v>
      </c>
      <c r="H17" s="31">
        <v>8</v>
      </c>
      <c r="I17" s="31">
        <v>9</v>
      </c>
      <c r="J17" s="31">
        <v>10</v>
      </c>
      <c r="K17" s="31">
        <v>11</v>
      </c>
      <c r="L17" s="31">
        <v>12</v>
      </c>
      <c r="M17" s="49">
        <v>13</v>
      </c>
      <c r="N17" s="49">
        <v>14</v>
      </c>
      <c r="O17" s="49">
        <v>15</v>
      </c>
      <c r="P17" s="50">
        <v>16</v>
      </c>
      <c r="Q17" s="50">
        <v>17</v>
      </c>
      <c r="R17" s="50">
        <v>18</v>
      </c>
      <c r="S17" s="50">
        <v>19</v>
      </c>
      <c r="T17" s="50">
        <v>20</v>
      </c>
      <c r="U17" s="50">
        <v>21</v>
      </c>
      <c r="V17" s="50">
        <v>22</v>
      </c>
      <c r="W17" s="50">
        <v>23</v>
      </c>
      <c r="X17" s="50">
        <v>24</v>
      </c>
      <c r="Y17" s="50">
        <v>25</v>
      </c>
      <c r="Z17" s="62"/>
      <c r="AA17" s="13"/>
      <c r="AB17" s="57"/>
    </row>
    <row r="18" spans="1:28" x14ac:dyDescent="0.3">
      <c r="A18" s="75" t="s">
        <v>18</v>
      </c>
      <c r="B18" s="75"/>
      <c r="C18" s="93">
        <v>2019</v>
      </c>
      <c r="D18" s="93">
        <v>2026</v>
      </c>
      <c r="E18" s="75" t="s">
        <v>19</v>
      </c>
      <c r="F18" s="75" t="s">
        <v>20</v>
      </c>
      <c r="G18" s="75" t="s">
        <v>21</v>
      </c>
      <c r="H18" s="75" t="s">
        <v>22</v>
      </c>
      <c r="I18" s="75" t="s">
        <v>22</v>
      </c>
      <c r="J18" s="75" t="s">
        <v>21</v>
      </c>
      <c r="K18" s="75" t="s">
        <v>22</v>
      </c>
      <c r="L18" s="75" t="s">
        <v>22</v>
      </c>
      <c r="M18" s="75" t="s">
        <v>21</v>
      </c>
      <c r="N18" s="75" t="s">
        <v>21</v>
      </c>
      <c r="O18" s="66" t="s">
        <v>152</v>
      </c>
      <c r="P18" s="75" t="s">
        <v>23</v>
      </c>
      <c r="Q18" s="75" t="s">
        <v>21</v>
      </c>
      <c r="R18" s="75" t="s">
        <v>24</v>
      </c>
      <c r="S18" s="75" t="s">
        <v>22</v>
      </c>
      <c r="T18" s="75" t="s">
        <v>22</v>
      </c>
      <c r="U18" s="75" t="s">
        <v>21</v>
      </c>
      <c r="V18" s="75" t="s">
        <v>21</v>
      </c>
      <c r="W18" s="75" t="s">
        <v>21</v>
      </c>
      <c r="X18" s="75" t="s">
        <v>21</v>
      </c>
      <c r="Y18" s="75" t="s">
        <v>21</v>
      </c>
      <c r="Z18" s="62"/>
      <c r="AA18" s="9"/>
      <c r="AB18" s="66" t="s">
        <v>152</v>
      </c>
    </row>
    <row r="19" spans="1:28" x14ac:dyDescent="0.3">
      <c r="A19" s="75"/>
      <c r="B19" s="75"/>
      <c r="C19" s="93"/>
      <c r="D19" s="93"/>
      <c r="E19" s="75"/>
      <c r="F19" s="75"/>
      <c r="G19" s="75"/>
      <c r="H19" s="75"/>
      <c r="I19" s="75"/>
      <c r="J19" s="75"/>
      <c r="K19" s="75"/>
      <c r="L19" s="75"/>
      <c r="M19" s="75"/>
      <c r="N19" s="75"/>
      <c r="O19" s="68"/>
      <c r="P19" s="75"/>
      <c r="Q19" s="75"/>
      <c r="R19" s="75"/>
      <c r="S19" s="75"/>
      <c r="T19" s="75"/>
      <c r="U19" s="75"/>
      <c r="V19" s="75"/>
      <c r="W19" s="75"/>
      <c r="X19" s="75"/>
      <c r="Y19" s="75"/>
      <c r="Z19" s="62"/>
      <c r="AA19" s="10"/>
      <c r="AB19" s="68"/>
    </row>
    <row r="20" spans="1:28" ht="9" customHeight="1" x14ac:dyDescent="0.3">
      <c r="A20" s="75"/>
      <c r="B20" s="75"/>
      <c r="C20" s="93"/>
      <c r="D20" s="93"/>
      <c r="E20" s="75"/>
      <c r="F20" s="75"/>
      <c r="G20" s="75"/>
      <c r="H20" s="75"/>
      <c r="I20" s="75"/>
      <c r="J20" s="75"/>
      <c r="K20" s="75"/>
      <c r="L20" s="75"/>
      <c r="M20" s="75"/>
      <c r="N20" s="75"/>
      <c r="O20" s="67"/>
      <c r="P20" s="75"/>
      <c r="Q20" s="75"/>
      <c r="R20" s="75"/>
      <c r="S20" s="75"/>
      <c r="T20" s="75"/>
      <c r="U20" s="75"/>
      <c r="V20" s="75"/>
      <c r="W20" s="75"/>
      <c r="X20" s="75"/>
      <c r="Y20" s="75"/>
      <c r="Z20" s="62"/>
      <c r="AA20" s="11"/>
      <c r="AB20" s="67"/>
    </row>
    <row r="21" spans="1:28" x14ac:dyDescent="0.3">
      <c r="A21" s="75" t="s">
        <v>25</v>
      </c>
      <c r="B21" s="75"/>
      <c r="C21" s="93">
        <v>2019</v>
      </c>
      <c r="D21" s="93">
        <v>2026</v>
      </c>
      <c r="E21" s="75" t="s">
        <v>19</v>
      </c>
      <c r="F21" s="75" t="s">
        <v>20</v>
      </c>
      <c r="G21" s="75" t="s">
        <v>21</v>
      </c>
      <c r="H21" s="75" t="s">
        <v>22</v>
      </c>
      <c r="I21" s="75" t="s">
        <v>22</v>
      </c>
      <c r="J21" s="75" t="s">
        <v>21</v>
      </c>
      <c r="K21" s="75" t="s">
        <v>22</v>
      </c>
      <c r="L21" s="75" t="s">
        <v>22</v>
      </c>
      <c r="M21" s="75" t="s">
        <v>21</v>
      </c>
      <c r="N21" s="75" t="s">
        <v>21</v>
      </c>
      <c r="O21" s="66" t="s">
        <v>152</v>
      </c>
      <c r="P21" s="75" t="s">
        <v>23</v>
      </c>
      <c r="Q21" s="75" t="s">
        <v>21</v>
      </c>
      <c r="R21" s="75" t="s">
        <v>24</v>
      </c>
      <c r="S21" s="75" t="s">
        <v>22</v>
      </c>
      <c r="T21" s="75" t="s">
        <v>22</v>
      </c>
      <c r="U21" s="75" t="s">
        <v>21</v>
      </c>
      <c r="V21" s="75" t="s">
        <v>21</v>
      </c>
      <c r="W21" s="75" t="s">
        <v>21</v>
      </c>
      <c r="X21" s="75" t="s">
        <v>21</v>
      </c>
      <c r="Y21" s="75" t="s">
        <v>21</v>
      </c>
      <c r="Z21" s="62"/>
      <c r="AA21" s="10"/>
      <c r="AB21" s="66" t="s">
        <v>152</v>
      </c>
    </row>
    <row r="22" spans="1:28" x14ac:dyDescent="0.3">
      <c r="A22" s="75"/>
      <c r="B22" s="75"/>
      <c r="C22" s="93"/>
      <c r="D22" s="93"/>
      <c r="E22" s="75"/>
      <c r="F22" s="75"/>
      <c r="G22" s="75"/>
      <c r="H22" s="75"/>
      <c r="I22" s="75"/>
      <c r="J22" s="75"/>
      <c r="K22" s="75"/>
      <c r="L22" s="75"/>
      <c r="M22" s="75"/>
      <c r="N22" s="75"/>
      <c r="O22" s="68"/>
      <c r="P22" s="75"/>
      <c r="Q22" s="75"/>
      <c r="R22" s="75"/>
      <c r="S22" s="75"/>
      <c r="T22" s="75"/>
      <c r="U22" s="75"/>
      <c r="V22" s="75"/>
      <c r="W22" s="75"/>
      <c r="X22" s="75"/>
      <c r="Y22" s="75"/>
      <c r="Z22" s="62"/>
      <c r="AA22" s="10"/>
      <c r="AB22" s="68"/>
    </row>
    <row r="23" spans="1:28" ht="34.5" customHeight="1" x14ac:dyDescent="0.3">
      <c r="A23" s="75"/>
      <c r="B23" s="75"/>
      <c r="C23" s="93"/>
      <c r="D23" s="93"/>
      <c r="E23" s="75"/>
      <c r="F23" s="75"/>
      <c r="G23" s="75"/>
      <c r="H23" s="75"/>
      <c r="I23" s="75"/>
      <c r="J23" s="75"/>
      <c r="K23" s="75"/>
      <c r="L23" s="75"/>
      <c r="M23" s="75"/>
      <c r="N23" s="75"/>
      <c r="O23" s="67"/>
      <c r="P23" s="75"/>
      <c r="Q23" s="75"/>
      <c r="R23" s="75"/>
      <c r="S23" s="75"/>
      <c r="T23" s="75"/>
      <c r="U23" s="75"/>
      <c r="V23" s="75"/>
      <c r="W23" s="75"/>
      <c r="X23" s="75"/>
      <c r="Y23" s="75"/>
      <c r="Z23" s="62"/>
      <c r="AA23" s="11"/>
      <c r="AB23" s="67"/>
    </row>
    <row r="24" spans="1:28" ht="191.25" customHeight="1" x14ac:dyDescent="0.3">
      <c r="A24" s="75" t="s">
        <v>111</v>
      </c>
      <c r="B24" s="75"/>
      <c r="C24" s="93">
        <v>2019</v>
      </c>
      <c r="D24" s="105">
        <v>2026</v>
      </c>
      <c r="E24" s="75" t="s">
        <v>19</v>
      </c>
      <c r="F24" s="75" t="s">
        <v>20</v>
      </c>
      <c r="G24" s="75" t="s">
        <v>21</v>
      </c>
      <c r="H24" s="75" t="s">
        <v>22</v>
      </c>
      <c r="I24" s="75" t="s">
        <v>22</v>
      </c>
      <c r="J24" s="75" t="s">
        <v>21</v>
      </c>
      <c r="K24" s="75" t="s">
        <v>22</v>
      </c>
      <c r="L24" s="75" t="s">
        <v>22</v>
      </c>
      <c r="M24" s="75" t="s">
        <v>21</v>
      </c>
      <c r="N24" s="75" t="s">
        <v>21</v>
      </c>
      <c r="O24" s="49"/>
      <c r="P24" s="75" t="s">
        <v>23</v>
      </c>
      <c r="Q24" s="75" t="s">
        <v>21</v>
      </c>
      <c r="R24" s="75" t="s">
        <v>24</v>
      </c>
      <c r="S24" s="75" t="s">
        <v>22</v>
      </c>
      <c r="T24" s="75" t="s">
        <v>22</v>
      </c>
      <c r="U24" s="75" t="s">
        <v>21</v>
      </c>
      <c r="V24" s="75" t="s">
        <v>21</v>
      </c>
      <c r="W24" s="75" t="s">
        <v>21</v>
      </c>
      <c r="X24" s="75" t="s">
        <v>21</v>
      </c>
      <c r="Y24" s="50" t="s">
        <v>21</v>
      </c>
      <c r="Z24" s="62"/>
      <c r="AA24" s="9"/>
      <c r="AB24" s="50" t="s">
        <v>152</v>
      </c>
    </row>
    <row r="25" spans="1:28" ht="16.5" hidden="1" customHeight="1" x14ac:dyDescent="0.3">
      <c r="A25" s="75"/>
      <c r="B25" s="75"/>
      <c r="C25" s="93"/>
      <c r="D25" s="106"/>
      <c r="E25" s="75"/>
      <c r="F25" s="75"/>
      <c r="G25" s="75"/>
      <c r="H25" s="75"/>
      <c r="I25" s="75"/>
      <c r="J25" s="75"/>
      <c r="K25" s="75"/>
      <c r="L25" s="75"/>
      <c r="M25" s="75"/>
      <c r="N25" s="75"/>
      <c r="O25" s="49"/>
      <c r="P25" s="75"/>
      <c r="Q25" s="75"/>
      <c r="R25" s="75"/>
      <c r="S25" s="75"/>
      <c r="T25" s="75"/>
      <c r="U25" s="75"/>
      <c r="V25" s="75"/>
      <c r="W25" s="75"/>
      <c r="X25" s="75"/>
      <c r="Y25" s="58"/>
      <c r="Z25" s="62"/>
      <c r="AA25" s="11"/>
      <c r="AB25" s="10"/>
    </row>
    <row r="26" spans="1:28" ht="15" customHeight="1" x14ac:dyDescent="0.3">
      <c r="A26" s="75"/>
      <c r="B26" s="75" t="s">
        <v>112</v>
      </c>
      <c r="C26" s="66">
        <v>2019</v>
      </c>
      <c r="D26" s="66">
        <v>2026</v>
      </c>
      <c r="E26" s="66" t="s">
        <v>67</v>
      </c>
      <c r="F26" s="92" t="s">
        <v>27</v>
      </c>
      <c r="G26" s="70">
        <f>SUM(H26:N29)</f>
        <v>8110161.3900000006</v>
      </c>
      <c r="H26" s="70">
        <f t="shared" ref="H26:N26" si="0">H54+H66+H99+H116</f>
        <v>1021395.38</v>
      </c>
      <c r="I26" s="70">
        <f t="shared" si="0"/>
        <v>801428.6</v>
      </c>
      <c r="J26" s="70">
        <f t="shared" si="0"/>
        <v>717761.9</v>
      </c>
      <c r="K26" s="70">
        <f t="shared" si="0"/>
        <v>2997758.6100000003</v>
      </c>
      <c r="L26" s="70">
        <f t="shared" si="0"/>
        <v>1811868.9</v>
      </c>
      <c r="M26" s="70">
        <f t="shared" si="0"/>
        <v>709948</v>
      </c>
      <c r="N26" s="70">
        <f t="shared" si="0"/>
        <v>50000</v>
      </c>
      <c r="O26" s="70">
        <f t="shared" ref="O26" si="1">O54+O66+O99+O116</f>
        <v>50000</v>
      </c>
      <c r="P26" s="87" t="s">
        <v>51</v>
      </c>
      <c r="Q26" s="66" t="s">
        <v>52</v>
      </c>
      <c r="R26" s="66">
        <v>67.400000000000006</v>
      </c>
      <c r="S26" s="66">
        <v>10.7</v>
      </c>
      <c r="T26" s="66">
        <v>9.6</v>
      </c>
      <c r="U26" s="66">
        <v>7.3</v>
      </c>
      <c r="V26" s="66">
        <v>7.8</v>
      </c>
      <c r="W26" s="66">
        <v>8</v>
      </c>
      <c r="X26" s="66">
        <v>8</v>
      </c>
      <c r="Y26" s="66">
        <v>8</v>
      </c>
      <c r="Z26" s="66">
        <v>14.5</v>
      </c>
      <c r="AA26" s="66"/>
      <c r="AB26" s="66">
        <v>8</v>
      </c>
    </row>
    <row r="27" spans="1:28" ht="15" customHeight="1" x14ac:dyDescent="0.3">
      <c r="A27" s="75"/>
      <c r="B27" s="75"/>
      <c r="C27" s="68"/>
      <c r="D27" s="68"/>
      <c r="E27" s="68"/>
      <c r="F27" s="92"/>
      <c r="G27" s="71"/>
      <c r="H27" s="71"/>
      <c r="I27" s="71"/>
      <c r="J27" s="71"/>
      <c r="K27" s="71"/>
      <c r="L27" s="71"/>
      <c r="M27" s="71"/>
      <c r="N27" s="71"/>
      <c r="O27" s="71"/>
      <c r="P27" s="100"/>
      <c r="Q27" s="68"/>
      <c r="R27" s="68"/>
      <c r="S27" s="68"/>
      <c r="T27" s="68"/>
      <c r="U27" s="68"/>
      <c r="V27" s="68"/>
      <c r="W27" s="68"/>
      <c r="X27" s="68"/>
      <c r="Y27" s="68"/>
      <c r="Z27" s="68"/>
      <c r="AA27" s="68"/>
      <c r="AB27" s="68"/>
    </row>
    <row r="28" spans="1:28" ht="32.25" customHeight="1" x14ac:dyDescent="0.3">
      <c r="A28" s="75"/>
      <c r="B28" s="75"/>
      <c r="C28" s="68"/>
      <c r="D28" s="68"/>
      <c r="E28" s="68"/>
      <c r="F28" s="92"/>
      <c r="G28" s="71"/>
      <c r="H28" s="71"/>
      <c r="I28" s="71"/>
      <c r="J28" s="71"/>
      <c r="K28" s="71"/>
      <c r="L28" s="71"/>
      <c r="M28" s="71"/>
      <c r="N28" s="71"/>
      <c r="O28" s="71"/>
      <c r="P28" s="100"/>
      <c r="Q28" s="68"/>
      <c r="R28" s="68"/>
      <c r="S28" s="68"/>
      <c r="T28" s="68"/>
      <c r="U28" s="68"/>
      <c r="V28" s="68"/>
      <c r="W28" s="68"/>
      <c r="X28" s="68"/>
      <c r="Y28" s="68"/>
      <c r="Z28" s="68"/>
      <c r="AA28" s="68"/>
      <c r="AB28" s="67"/>
    </row>
    <row r="29" spans="1:28" ht="31.5" hidden="1" customHeight="1" x14ac:dyDescent="0.3">
      <c r="A29" s="75"/>
      <c r="B29" s="75"/>
      <c r="C29" s="68"/>
      <c r="D29" s="68"/>
      <c r="E29" s="68"/>
      <c r="F29" s="92"/>
      <c r="G29" s="72"/>
      <c r="H29" s="72"/>
      <c r="I29" s="72"/>
      <c r="J29" s="72"/>
      <c r="K29" s="72"/>
      <c r="L29" s="72"/>
      <c r="M29" s="72"/>
      <c r="N29" s="72"/>
      <c r="O29" s="72"/>
      <c r="P29" s="88"/>
      <c r="Q29" s="67"/>
      <c r="R29" s="67"/>
      <c r="S29" s="67"/>
      <c r="T29" s="67"/>
      <c r="U29" s="67"/>
      <c r="V29" s="67"/>
      <c r="W29" s="67"/>
      <c r="X29" s="67"/>
      <c r="Y29" s="67"/>
      <c r="Z29" s="67"/>
      <c r="AA29" s="67"/>
      <c r="AB29" s="56"/>
    </row>
    <row r="30" spans="1:28" x14ac:dyDescent="0.3">
      <c r="A30" s="75"/>
      <c r="B30" s="75"/>
      <c r="C30" s="68"/>
      <c r="D30" s="68"/>
      <c r="E30" s="68"/>
      <c r="F30" s="92" t="s">
        <v>98</v>
      </c>
      <c r="G30" s="69">
        <f>SUM(H30:N35)</f>
        <v>3162563.43</v>
      </c>
      <c r="H30" s="69">
        <f t="shared" ref="H30:K30" si="2">H56+H68+H100+H117</f>
        <v>177561.4</v>
      </c>
      <c r="I30" s="69">
        <f t="shared" si="2"/>
        <v>229141.27000000002</v>
      </c>
      <c r="J30" s="69">
        <f t="shared" si="2"/>
        <v>308632.16000000003</v>
      </c>
      <c r="K30" s="69">
        <f t="shared" si="2"/>
        <v>1368425</v>
      </c>
      <c r="L30" s="69">
        <f>L56+L81+L86+L97+L104+L107+L110+L117</f>
        <v>438855.6</v>
      </c>
      <c r="M30" s="69">
        <f t="shared" ref="M30:N30" si="3">M56+M81+M86+M97+M104+M107+M110+M117</f>
        <v>589948</v>
      </c>
      <c r="N30" s="69">
        <f t="shared" si="3"/>
        <v>50000</v>
      </c>
      <c r="O30" s="69">
        <f t="shared" ref="O30" si="4">O56+O81+O86+O97+O104+O107+O110+O117</f>
        <v>50000</v>
      </c>
      <c r="P30" s="87" t="s">
        <v>53</v>
      </c>
      <c r="Q30" s="66" t="s">
        <v>54</v>
      </c>
      <c r="R30" s="66">
        <v>0.21</v>
      </c>
      <c r="S30" s="66">
        <v>0.28000000000000003</v>
      </c>
      <c r="T30" s="66">
        <v>0.26</v>
      </c>
      <c r="U30" s="66">
        <v>0.28000000000000003</v>
      </c>
      <c r="V30" s="66">
        <v>0.2</v>
      </c>
      <c r="W30" s="66">
        <v>0.21</v>
      </c>
      <c r="X30" s="66">
        <v>0.21</v>
      </c>
      <c r="Y30" s="66">
        <v>0.21</v>
      </c>
      <c r="Z30" s="62"/>
      <c r="AA30" s="66"/>
      <c r="AB30" s="66">
        <v>0.21</v>
      </c>
    </row>
    <row r="31" spans="1:28" x14ac:dyDescent="0.3">
      <c r="A31" s="75"/>
      <c r="B31" s="75"/>
      <c r="C31" s="68"/>
      <c r="D31" s="68"/>
      <c r="E31" s="68"/>
      <c r="F31" s="92"/>
      <c r="G31" s="69"/>
      <c r="H31" s="69"/>
      <c r="I31" s="69"/>
      <c r="J31" s="69"/>
      <c r="K31" s="69"/>
      <c r="L31" s="69"/>
      <c r="M31" s="69"/>
      <c r="N31" s="69"/>
      <c r="O31" s="69"/>
      <c r="P31" s="100"/>
      <c r="Q31" s="68"/>
      <c r="R31" s="68"/>
      <c r="S31" s="68"/>
      <c r="T31" s="68"/>
      <c r="U31" s="68"/>
      <c r="V31" s="68"/>
      <c r="W31" s="68"/>
      <c r="X31" s="68"/>
      <c r="Y31" s="68"/>
      <c r="Z31" s="62"/>
      <c r="AA31" s="68"/>
      <c r="AB31" s="68"/>
    </row>
    <row r="32" spans="1:28" x14ac:dyDescent="0.3">
      <c r="A32" s="75"/>
      <c r="B32" s="75"/>
      <c r="C32" s="68"/>
      <c r="D32" s="68"/>
      <c r="E32" s="68"/>
      <c r="F32" s="92"/>
      <c r="G32" s="69"/>
      <c r="H32" s="69"/>
      <c r="I32" s="69"/>
      <c r="J32" s="69"/>
      <c r="K32" s="69"/>
      <c r="L32" s="69"/>
      <c r="M32" s="69"/>
      <c r="N32" s="69"/>
      <c r="O32" s="69"/>
      <c r="P32" s="100"/>
      <c r="Q32" s="68"/>
      <c r="R32" s="68"/>
      <c r="S32" s="68"/>
      <c r="T32" s="68"/>
      <c r="U32" s="68"/>
      <c r="V32" s="68"/>
      <c r="W32" s="68"/>
      <c r="X32" s="68"/>
      <c r="Y32" s="68"/>
      <c r="Z32" s="62"/>
      <c r="AA32" s="68"/>
      <c r="AB32" s="68"/>
    </row>
    <row r="33" spans="1:28" ht="108" customHeight="1" x14ac:dyDescent="0.3">
      <c r="A33" s="75"/>
      <c r="B33" s="75"/>
      <c r="C33" s="68"/>
      <c r="D33" s="68"/>
      <c r="E33" s="68"/>
      <c r="F33" s="92"/>
      <c r="G33" s="69"/>
      <c r="H33" s="69"/>
      <c r="I33" s="69"/>
      <c r="J33" s="69"/>
      <c r="K33" s="69"/>
      <c r="L33" s="69"/>
      <c r="M33" s="69"/>
      <c r="N33" s="69"/>
      <c r="O33" s="69"/>
      <c r="P33" s="100"/>
      <c r="Q33" s="68"/>
      <c r="R33" s="68"/>
      <c r="S33" s="68"/>
      <c r="T33" s="68"/>
      <c r="U33" s="68"/>
      <c r="V33" s="68"/>
      <c r="W33" s="68"/>
      <c r="X33" s="68"/>
      <c r="Y33" s="68"/>
      <c r="Z33" s="62"/>
      <c r="AA33" s="68"/>
      <c r="AB33" s="67"/>
    </row>
    <row r="34" spans="1:28" ht="16.5" hidden="1" customHeight="1" x14ac:dyDescent="0.3">
      <c r="A34" s="75"/>
      <c r="B34" s="75"/>
      <c r="C34" s="68"/>
      <c r="D34" s="68"/>
      <c r="E34" s="68"/>
      <c r="F34" s="92"/>
      <c r="G34" s="69"/>
      <c r="H34" s="69"/>
      <c r="I34" s="69"/>
      <c r="J34" s="69"/>
      <c r="K34" s="69"/>
      <c r="L34" s="69"/>
      <c r="M34" s="69"/>
      <c r="N34" s="69"/>
      <c r="O34" s="69"/>
      <c r="P34" s="100"/>
      <c r="Q34" s="68"/>
      <c r="R34" s="68"/>
      <c r="S34" s="68"/>
      <c r="T34" s="68"/>
      <c r="U34" s="68"/>
      <c r="V34" s="68"/>
      <c r="W34" s="68"/>
      <c r="X34" s="68"/>
      <c r="Y34" s="68"/>
      <c r="Z34" s="62"/>
      <c r="AA34" s="68"/>
      <c r="AB34" s="56"/>
    </row>
    <row r="35" spans="1:28" ht="47.25" hidden="1" customHeight="1" x14ac:dyDescent="0.3">
      <c r="A35" s="75"/>
      <c r="B35" s="75"/>
      <c r="C35" s="68"/>
      <c r="D35" s="68"/>
      <c r="E35" s="68"/>
      <c r="F35" s="92"/>
      <c r="G35" s="69"/>
      <c r="H35" s="69"/>
      <c r="I35" s="69"/>
      <c r="J35" s="69"/>
      <c r="K35" s="69"/>
      <c r="L35" s="69"/>
      <c r="M35" s="69"/>
      <c r="N35" s="69"/>
      <c r="O35" s="69"/>
      <c r="P35" s="88"/>
      <c r="Q35" s="67"/>
      <c r="R35" s="67"/>
      <c r="S35" s="67"/>
      <c r="T35" s="67"/>
      <c r="U35" s="67"/>
      <c r="V35" s="67"/>
      <c r="W35" s="67"/>
      <c r="X35" s="67"/>
      <c r="Y35" s="67"/>
      <c r="Z35" s="62"/>
      <c r="AA35" s="67"/>
      <c r="AB35" s="56"/>
    </row>
    <row r="36" spans="1:28" x14ac:dyDescent="0.3">
      <c r="A36" s="75"/>
      <c r="B36" s="75"/>
      <c r="C36" s="68"/>
      <c r="D36" s="68"/>
      <c r="E36" s="68"/>
      <c r="F36" s="92" t="s">
        <v>28</v>
      </c>
      <c r="G36" s="70">
        <f>SUM(H36:N38)</f>
        <v>3149454.52</v>
      </c>
      <c r="H36" s="70">
        <f t="shared" ref="H36:N36" si="5">H49+H74+H92+H98+H101+H118</f>
        <v>390871.24</v>
      </c>
      <c r="I36" s="70">
        <f t="shared" si="5"/>
        <v>298514.34999999998</v>
      </c>
      <c r="J36" s="70">
        <f t="shared" si="5"/>
        <v>236904.3</v>
      </c>
      <c r="K36" s="70">
        <f t="shared" si="5"/>
        <v>1409704.26</v>
      </c>
      <c r="L36" s="70">
        <f t="shared" si="5"/>
        <v>813460.37</v>
      </c>
      <c r="M36" s="70">
        <f t="shared" si="5"/>
        <v>0</v>
      </c>
      <c r="N36" s="70">
        <f t="shared" si="5"/>
        <v>0</v>
      </c>
      <c r="O36" s="70">
        <f t="shared" ref="O36" si="6">O49+O74+O92+O98+O101+O118</f>
        <v>0</v>
      </c>
      <c r="P36" s="87" t="s">
        <v>55</v>
      </c>
      <c r="Q36" s="66" t="s">
        <v>54</v>
      </c>
      <c r="R36" s="66">
        <v>27.1</v>
      </c>
      <c r="S36" s="66">
        <v>26.73</v>
      </c>
      <c r="T36" s="66">
        <v>27.2</v>
      </c>
      <c r="U36" s="66">
        <v>27.7</v>
      </c>
      <c r="V36" s="66">
        <v>27.1</v>
      </c>
      <c r="W36" s="66">
        <v>27.1</v>
      </c>
      <c r="X36" s="66">
        <v>27.1</v>
      </c>
      <c r="Y36" s="66">
        <v>27.1</v>
      </c>
      <c r="Z36" s="62"/>
      <c r="AA36" s="66"/>
      <c r="AB36" s="52"/>
    </row>
    <row r="37" spans="1:28" x14ac:dyDescent="0.3">
      <c r="A37" s="75"/>
      <c r="B37" s="75"/>
      <c r="C37" s="68"/>
      <c r="D37" s="68"/>
      <c r="E37" s="68"/>
      <c r="F37" s="92"/>
      <c r="G37" s="71"/>
      <c r="H37" s="71"/>
      <c r="I37" s="71"/>
      <c r="J37" s="71"/>
      <c r="K37" s="71"/>
      <c r="L37" s="71"/>
      <c r="M37" s="71"/>
      <c r="N37" s="71"/>
      <c r="O37" s="71"/>
      <c r="P37" s="100"/>
      <c r="Q37" s="68"/>
      <c r="R37" s="68"/>
      <c r="S37" s="68"/>
      <c r="T37" s="68"/>
      <c r="U37" s="68"/>
      <c r="V37" s="68"/>
      <c r="W37" s="68"/>
      <c r="X37" s="68"/>
      <c r="Y37" s="68"/>
      <c r="Z37" s="62"/>
      <c r="AA37" s="68"/>
      <c r="AB37" s="53"/>
    </row>
    <row r="38" spans="1:28" ht="52.5" customHeight="1" x14ac:dyDescent="0.3">
      <c r="A38" s="75"/>
      <c r="B38" s="75"/>
      <c r="C38" s="68"/>
      <c r="D38" s="68"/>
      <c r="E38" s="68"/>
      <c r="F38" s="92"/>
      <c r="G38" s="72"/>
      <c r="H38" s="72"/>
      <c r="I38" s="72"/>
      <c r="J38" s="72"/>
      <c r="K38" s="72"/>
      <c r="L38" s="72"/>
      <c r="M38" s="72"/>
      <c r="N38" s="72"/>
      <c r="O38" s="72"/>
      <c r="P38" s="88"/>
      <c r="Q38" s="67"/>
      <c r="R38" s="67"/>
      <c r="S38" s="67"/>
      <c r="T38" s="67"/>
      <c r="U38" s="67"/>
      <c r="V38" s="67"/>
      <c r="W38" s="67"/>
      <c r="X38" s="67"/>
      <c r="Y38" s="67"/>
      <c r="Z38" s="62"/>
      <c r="AA38" s="67"/>
      <c r="AB38" s="54">
        <v>27.1</v>
      </c>
    </row>
    <row r="39" spans="1:28" ht="64.5" customHeight="1" x14ac:dyDescent="0.3">
      <c r="A39" s="75"/>
      <c r="B39" s="75"/>
      <c r="C39" s="68"/>
      <c r="D39" s="68"/>
      <c r="E39" s="68"/>
      <c r="F39" s="33" t="s">
        <v>70</v>
      </c>
      <c r="G39" s="32">
        <f>SUM(H39:N39)</f>
        <v>1040553.0399999999</v>
      </c>
      <c r="H39" s="32">
        <f t="shared" ref="H39:N39" si="7">H53+H78</f>
        <v>332962.74</v>
      </c>
      <c r="I39" s="32">
        <f t="shared" si="7"/>
        <v>153772.98000000001</v>
      </c>
      <c r="J39" s="32">
        <f t="shared" si="7"/>
        <v>52225.440000000002</v>
      </c>
      <c r="K39" s="32">
        <f t="shared" si="7"/>
        <v>99629.35</v>
      </c>
      <c r="L39" s="32">
        <f t="shared" si="7"/>
        <v>401962.53</v>
      </c>
      <c r="M39" s="45">
        <f t="shared" si="7"/>
        <v>0</v>
      </c>
      <c r="N39" s="45">
        <f t="shared" si="7"/>
        <v>0</v>
      </c>
      <c r="O39" s="45">
        <f t="shared" ref="O39" si="8">O53+O78</f>
        <v>0</v>
      </c>
      <c r="P39" s="50"/>
      <c r="Q39" s="50"/>
      <c r="R39" s="50"/>
      <c r="S39" s="50"/>
      <c r="T39" s="50"/>
      <c r="U39" s="50"/>
      <c r="V39" s="50"/>
      <c r="W39" s="50"/>
      <c r="X39" s="50"/>
      <c r="Y39" s="50"/>
      <c r="Z39" s="62"/>
      <c r="AA39" s="53"/>
      <c r="AB39" s="50"/>
    </row>
    <row r="40" spans="1:28" ht="60" customHeight="1" x14ac:dyDescent="0.3">
      <c r="A40" s="31"/>
      <c r="B40" s="75"/>
      <c r="C40" s="67"/>
      <c r="D40" s="67"/>
      <c r="E40" s="67"/>
      <c r="F40" s="33" t="s">
        <v>107</v>
      </c>
      <c r="G40" s="32">
        <f>G102</f>
        <v>600000</v>
      </c>
      <c r="H40" s="32">
        <f>H102</f>
        <v>120000</v>
      </c>
      <c r="I40" s="32">
        <f>I102</f>
        <v>120000</v>
      </c>
      <c r="J40" s="32">
        <f>J79+J102</f>
        <v>120000</v>
      </c>
      <c r="K40" s="32">
        <f t="shared" ref="K40:M40" si="9">K102</f>
        <v>120000</v>
      </c>
      <c r="L40" s="32">
        <f t="shared" si="9"/>
        <v>120000</v>
      </c>
      <c r="M40" s="45">
        <f t="shared" si="9"/>
        <v>120000</v>
      </c>
      <c r="N40" s="45">
        <f t="shared" ref="N40:O40" si="10">N102</f>
        <v>0</v>
      </c>
      <c r="O40" s="45">
        <f t="shared" si="10"/>
        <v>0</v>
      </c>
      <c r="P40" s="53"/>
      <c r="Q40" s="53"/>
      <c r="R40" s="53"/>
      <c r="S40" s="53"/>
      <c r="T40" s="53"/>
      <c r="U40" s="53"/>
      <c r="V40" s="53"/>
      <c r="W40" s="53"/>
      <c r="X40" s="53"/>
      <c r="Y40" s="53"/>
      <c r="Z40" s="62"/>
      <c r="AA40" s="53"/>
      <c r="AB40" s="50"/>
    </row>
    <row r="41" spans="1:28" ht="16.5" customHeight="1" x14ac:dyDescent="0.3">
      <c r="A41" s="75"/>
      <c r="B41" s="75" t="s">
        <v>35</v>
      </c>
      <c r="C41" s="66">
        <v>2019</v>
      </c>
      <c r="D41" s="66">
        <v>2026</v>
      </c>
      <c r="E41" s="66" t="s">
        <v>66</v>
      </c>
      <c r="F41" s="92" t="s">
        <v>27</v>
      </c>
      <c r="G41" s="69">
        <f>G43+G49+G53</f>
        <v>85107</v>
      </c>
      <c r="H41" s="69">
        <f t="shared" ref="H41:N41" si="11">H43+H49+H53</f>
        <v>0</v>
      </c>
      <c r="I41" s="69">
        <f t="shared" si="11"/>
        <v>0</v>
      </c>
      <c r="J41" s="69">
        <f t="shared" si="11"/>
        <v>0</v>
      </c>
      <c r="K41" s="70">
        <f t="shared" si="11"/>
        <v>0</v>
      </c>
      <c r="L41" s="69">
        <f t="shared" si="11"/>
        <v>10107</v>
      </c>
      <c r="M41" s="69">
        <f t="shared" si="11"/>
        <v>50000</v>
      </c>
      <c r="N41" s="69">
        <f t="shared" si="11"/>
        <v>25000</v>
      </c>
      <c r="O41" s="69">
        <f t="shared" ref="O41" si="12">O43+O49+O53</f>
        <v>25000</v>
      </c>
      <c r="P41" s="87" t="s">
        <v>56</v>
      </c>
      <c r="Q41" s="66" t="s">
        <v>57</v>
      </c>
      <c r="R41" s="66">
        <f>SUM(S41:AB42)</f>
        <v>25</v>
      </c>
      <c r="S41" s="66">
        <v>2</v>
      </c>
      <c r="T41" s="66">
        <v>1</v>
      </c>
      <c r="U41" s="66">
        <v>1</v>
      </c>
      <c r="V41" s="66">
        <v>0</v>
      </c>
      <c r="W41" s="66">
        <v>5</v>
      </c>
      <c r="X41" s="66">
        <v>6</v>
      </c>
      <c r="Y41" s="66">
        <v>5</v>
      </c>
      <c r="Z41" s="62"/>
      <c r="AA41" s="66"/>
      <c r="AB41" s="66">
        <v>5</v>
      </c>
    </row>
    <row r="42" spans="1:28" ht="120.75" customHeight="1" x14ac:dyDescent="0.3">
      <c r="A42" s="75"/>
      <c r="B42" s="75"/>
      <c r="C42" s="68"/>
      <c r="D42" s="68"/>
      <c r="E42" s="68"/>
      <c r="F42" s="92"/>
      <c r="G42" s="69"/>
      <c r="H42" s="69"/>
      <c r="I42" s="69"/>
      <c r="J42" s="69"/>
      <c r="K42" s="72"/>
      <c r="L42" s="69"/>
      <c r="M42" s="69"/>
      <c r="N42" s="69"/>
      <c r="O42" s="69"/>
      <c r="P42" s="88"/>
      <c r="Q42" s="67"/>
      <c r="R42" s="67"/>
      <c r="S42" s="67"/>
      <c r="T42" s="67"/>
      <c r="U42" s="67"/>
      <c r="V42" s="67"/>
      <c r="W42" s="67"/>
      <c r="X42" s="67"/>
      <c r="Y42" s="67"/>
      <c r="Z42" s="62"/>
      <c r="AA42" s="67"/>
      <c r="AB42" s="67"/>
    </row>
    <row r="43" spans="1:28" ht="15.75" customHeight="1" x14ac:dyDescent="0.3">
      <c r="A43" s="75"/>
      <c r="B43" s="75"/>
      <c r="C43" s="68"/>
      <c r="D43" s="68"/>
      <c r="E43" s="68"/>
      <c r="F43" s="92" t="s">
        <v>99</v>
      </c>
      <c r="G43" s="70">
        <f>H43+I43+J43+K43+L43+M43+N43</f>
        <v>85107</v>
      </c>
      <c r="H43" s="70">
        <v>0</v>
      </c>
      <c r="I43" s="70">
        <v>0</v>
      </c>
      <c r="J43" s="70">
        <f>J56</f>
        <v>0</v>
      </c>
      <c r="K43" s="70">
        <f t="shared" ref="K43:M43" si="13">K56</f>
        <v>0</v>
      </c>
      <c r="L43" s="70">
        <f t="shared" si="13"/>
        <v>10107</v>
      </c>
      <c r="M43" s="70">
        <f t="shared" si="13"/>
        <v>50000</v>
      </c>
      <c r="N43" s="70">
        <f t="shared" ref="N43" si="14">N56</f>
        <v>25000</v>
      </c>
      <c r="O43" s="73">
        <v>25000</v>
      </c>
      <c r="P43" s="87" t="s">
        <v>58</v>
      </c>
      <c r="Q43" s="66" t="s">
        <v>57</v>
      </c>
      <c r="R43" s="66">
        <f>SUM(S43:AB48)</f>
        <v>5</v>
      </c>
      <c r="S43" s="66">
        <v>0</v>
      </c>
      <c r="T43" s="66">
        <v>0</v>
      </c>
      <c r="U43" s="66">
        <v>0</v>
      </c>
      <c r="V43" s="66">
        <v>0</v>
      </c>
      <c r="W43" s="66">
        <v>2</v>
      </c>
      <c r="X43" s="66">
        <v>1</v>
      </c>
      <c r="Y43" s="66">
        <v>1</v>
      </c>
      <c r="Z43" s="62"/>
      <c r="AA43" s="66"/>
      <c r="AB43" s="66">
        <v>1</v>
      </c>
    </row>
    <row r="44" spans="1:28" x14ac:dyDescent="0.3">
      <c r="A44" s="75"/>
      <c r="B44" s="75"/>
      <c r="C44" s="68"/>
      <c r="D44" s="68"/>
      <c r="E44" s="68"/>
      <c r="F44" s="92"/>
      <c r="G44" s="71"/>
      <c r="H44" s="71"/>
      <c r="I44" s="71"/>
      <c r="J44" s="71"/>
      <c r="K44" s="71"/>
      <c r="L44" s="71"/>
      <c r="M44" s="71"/>
      <c r="N44" s="71"/>
      <c r="O44" s="74"/>
      <c r="P44" s="100"/>
      <c r="Q44" s="68"/>
      <c r="R44" s="68"/>
      <c r="S44" s="68"/>
      <c r="T44" s="68"/>
      <c r="U44" s="68"/>
      <c r="V44" s="68"/>
      <c r="W44" s="68"/>
      <c r="X44" s="68"/>
      <c r="Y44" s="68"/>
      <c r="Z44" s="62"/>
      <c r="AA44" s="68"/>
      <c r="AB44" s="68"/>
    </row>
    <row r="45" spans="1:28" ht="117.75" customHeight="1" x14ac:dyDescent="0.3">
      <c r="A45" s="75"/>
      <c r="B45" s="75"/>
      <c r="C45" s="68"/>
      <c r="D45" s="68"/>
      <c r="E45" s="68"/>
      <c r="F45" s="92"/>
      <c r="G45" s="71"/>
      <c r="H45" s="71"/>
      <c r="I45" s="71"/>
      <c r="J45" s="71"/>
      <c r="K45" s="71"/>
      <c r="L45" s="71"/>
      <c r="M45" s="71"/>
      <c r="N45" s="71"/>
      <c r="O45" s="74"/>
      <c r="P45" s="100"/>
      <c r="Q45" s="68"/>
      <c r="R45" s="68"/>
      <c r="S45" s="68"/>
      <c r="T45" s="68"/>
      <c r="U45" s="68"/>
      <c r="V45" s="68"/>
      <c r="W45" s="68"/>
      <c r="X45" s="68"/>
      <c r="Y45" s="68"/>
      <c r="Z45" s="62"/>
      <c r="AA45" s="68"/>
      <c r="AB45" s="68"/>
    </row>
    <row r="46" spans="1:28" ht="3.75" customHeight="1" x14ac:dyDescent="0.3">
      <c r="A46" s="75"/>
      <c r="B46" s="75"/>
      <c r="C46" s="68"/>
      <c r="D46" s="68"/>
      <c r="E46" s="68"/>
      <c r="F46" s="92"/>
      <c r="G46" s="71"/>
      <c r="H46" s="71"/>
      <c r="I46" s="71"/>
      <c r="J46" s="71"/>
      <c r="K46" s="71"/>
      <c r="L46" s="71"/>
      <c r="M46" s="71"/>
      <c r="N46" s="71"/>
      <c r="O46" s="47"/>
      <c r="P46" s="100"/>
      <c r="Q46" s="68"/>
      <c r="R46" s="68"/>
      <c r="S46" s="68"/>
      <c r="T46" s="68"/>
      <c r="U46" s="68"/>
      <c r="V46" s="68"/>
      <c r="W46" s="68"/>
      <c r="X46" s="68"/>
      <c r="Y46" s="68"/>
      <c r="Z46" s="62"/>
      <c r="AA46" s="68"/>
      <c r="AB46" s="68"/>
    </row>
    <row r="47" spans="1:28" ht="12" hidden="1" customHeight="1" x14ac:dyDescent="0.3">
      <c r="A47" s="75"/>
      <c r="B47" s="75"/>
      <c r="C47" s="68"/>
      <c r="D47" s="68"/>
      <c r="E47" s="68"/>
      <c r="F47" s="92"/>
      <c r="G47" s="71"/>
      <c r="H47" s="71"/>
      <c r="I47" s="71"/>
      <c r="J47" s="71"/>
      <c r="K47" s="71"/>
      <c r="L47" s="71"/>
      <c r="M47" s="71"/>
      <c r="N47" s="71"/>
      <c r="O47" s="47"/>
      <c r="P47" s="100"/>
      <c r="Q47" s="68"/>
      <c r="R47" s="68"/>
      <c r="S47" s="68"/>
      <c r="T47" s="68"/>
      <c r="U47" s="68"/>
      <c r="V47" s="68"/>
      <c r="W47" s="68"/>
      <c r="X47" s="68"/>
      <c r="Y47" s="68"/>
      <c r="Z47" s="62"/>
      <c r="AA47" s="68"/>
      <c r="AB47" s="56"/>
    </row>
    <row r="48" spans="1:28" ht="65.25" hidden="1" customHeight="1" x14ac:dyDescent="0.3">
      <c r="A48" s="75"/>
      <c r="B48" s="75"/>
      <c r="C48" s="68"/>
      <c r="D48" s="68"/>
      <c r="E48" s="68"/>
      <c r="F48" s="92"/>
      <c r="G48" s="72"/>
      <c r="H48" s="72"/>
      <c r="I48" s="72"/>
      <c r="J48" s="72"/>
      <c r="K48" s="72"/>
      <c r="L48" s="72"/>
      <c r="M48" s="72"/>
      <c r="N48" s="72"/>
      <c r="O48" s="48"/>
      <c r="P48" s="88"/>
      <c r="Q48" s="67"/>
      <c r="R48" s="67"/>
      <c r="S48" s="67"/>
      <c r="T48" s="67"/>
      <c r="U48" s="67"/>
      <c r="V48" s="67"/>
      <c r="W48" s="67"/>
      <c r="X48" s="67"/>
      <c r="Y48" s="67"/>
      <c r="Z48" s="62"/>
      <c r="AA48" s="67"/>
      <c r="AB48" s="56"/>
    </row>
    <row r="49" spans="1:28" x14ac:dyDescent="0.3">
      <c r="A49" s="75"/>
      <c r="B49" s="75"/>
      <c r="C49" s="68"/>
      <c r="D49" s="68"/>
      <c r="E49" s="68"/>
      <c r="F49" s="92" t="s">
        <v>39</v>
      </c>
      <c r="G49" s="69">
        <v>0</v>
      </c>
      <c r="H49" s="70">
        <v>0</v>
      </c>
      <c r="I49" s="70">
        <v>0</v>
      </c>
      <c r="J49" s="70">
        <f>J62</f>
        <v>0</v>
      </c>
      <c r="K49" s="70">
        <v>0</v>
      </c>
      <c r="L49" s="70">
        <f>L62</f>
        <v>0</v>
      </c>
      <c r="M49" s="70">
        <f>M62+M74</f>
        <v>0</v>
      </c>
      <c r="N49" s="69">
        <f>N62+N74</f>
        <v>0</v>
      </c>
      <c r="O49" s="46"/>
      <c r="P49" s="66"/>
      <c r="Q49" s="66"/>
      <c r="R49" s="66"/>
      <c r="S49" s="66"/>
      <c r="T49" s="66"/>
      <c r="U49" s="66"/>
      <c r="V49" s="66"/>
      <c r="W49" s="66"/>
      <c r="X49" s="66"/>
      <c r="Y49" s="66"/>
      <c r="Z49" s="62"/>
      <c r="AA49" s="66"/>
      <c r="AB49" s="66"/>
    </row>
    <row r="50" spans="1:28" x14ac:dyDescent="0.3">
      <c r="A50" s="75"/>
      <c r="B50" s="75"/>
      <c r="C50" s="68"/>
      <c r="D50" s="68"/>
      <c r="E50" s="68"/>
      <c r="F50" s="92"/>
      <c r="G50" s="69"/>
      <c r="H50" s="71"/>
      <c r="I50" s="71"/>
      <c r="J50" s="71"/>
      <c r="K50" s="71"/>
      <c r="L50" s="71"/>
      <c r="M50" s="71"/>
      <c r="N50" s="69"/>
      <c r="O50" s="47"/>
      <c r="P50" s="68"/>
      <c r="Q50" s="68"/>
      <c r="R50" s="68"/>
      <c r="S50" s="68"/>
      <c r="T50" s="68"/>
      <c r="U50" s="68"/>
      <c r="V50" s="68"/>
      <c r="W50" s="68"/>
      <c r="X50" s="68"/>
      <c r="Y50" s="68"/>
      <c r="Z50" s="62"/>
      <c r="AA50" s="68"/>
      <c r="AB50" s="68"/>
    </row>
    <row r="51" spans="1:28" x14ac:dyDescent="0.3">
      <c r="A51" s="75"/>
      <c r="B51" s="75"/>
      <c r="C51" s="68"/>
      <c r="D51" s="68"/>
      <c r="E51" s="68"/>
      <c r="F51" s="92"/>
      <c r="G51" s="69"/>
      <c r="H51" s="71"/>
      <c r="I51" s="71"/>
      <c r="J51" s="71"/>
      <c r="K51" s="71"/>
      <c r="L51" s="71"/>
      <c r="M51" s="71"/>
      <c r="N51" s="69"/>
      <c r="O51" s="47"/>
      <c r="P51" s="68"/>
      <c r="Q51" s="68"/>
      <c r="R51" s="68"/>
      <c r="S51" s="68"/>
      <c r="T51" s="68"/>
      <c r="U51" s="68"/>
      <c r="V51" s="68"/>
      <c r="W51" s="68"/>
      <c r="X51" s="68"/>
      <c r="Y51" s="68"/>
      <c r="Z51" s="62"/>
      <c r="AA51" s="68"/>
      <c r="AB51" s="68"/>
    </row>
    <row r="52" spans="1:28" ht="3.75" customHeight="1" x14ac:dyDescent="0.3">
      <c r="A52" s="75"/>
      <c r="B52" s="75"/>
      <c r="C52" s="68"/>
      <c r="D52" s="68"/>
      <c r="E52" s="68"/>
      <c r="F52" s="92"/>
      <c r="G52" s="69"/>
      <c r="H52" s="72"/>
      <c r="I52" s="72"/>
      <c r="J52" s="72"/>
      <c r="K52" s="72"/>
      <c r="L52" s="72"/>
      <c r="M52" s="72"/>
      <c r="N52" s="69"/>
      <c r="O52" s="48"/>
      <c r="P52" s="67"/>
      <c r="Q52" s="67"/>
      <c r="R52" s="67"/>
      <c r="S52" s="67"/>
      <c r="T52" s="67"/>
      <c r="U52" s="67"/>
      <c r="V52" s="67"/>
      <c r="W52" s="67"/>
      <c r="X52" s="67"/>
      <c r="Y52" s="67"/>
      <c r="Z52" s="62"/>
      <c r="AA52" s="67"/>
      <c r="AB52" s="67"/>
    </row>
    <row r="53" spans="1:28" ht="60" customHeight="1" x14ac:dyDescent="0.3">
      <c r="A53" s="75"/>
      <c r="B53" s="75"/>
      <c r="C53" s="67"/>
      <c r="D53" s="67"/>
      <c r="E53" s="67"/>
      <c r="F53" s="33" t="s">
        <v>70</v>
      </c>
      <c r="G53" s="32">
        <v>0</v>
      </c>
      <c r="H53" s="32">
        <v>0</v>
      </c>
      <c r="I53" s="32">
        <v>0</v>
      </c>
      <c r="J53" s="32">
        <f>J62</f>
        <v>0</v>
      </c>
      <c r="K53" s="32">
        <v>0</v>
      </c>
      <c r="L53" s="32">
        <v>0</v>
      </c>
      <c r="M53" s="45">
        <f>M78</f>
        <v>0</v>
      </c>
      <c r="N53" s="45">
        <f>N78</f>
        <v>0</v>
      </c>
      <c r="O53" s="48"/>
      <c r="P53" s="54"/>
      <c r="Q53" s="54"/>
      <c r="R53" s="54"/>
      <c r="S53" s="54"/>
      <c r="T53" s="54"/>
      <c r="U53" s="54"/>
      <c r="V53" s="53"/>
      <c r="W53" s="53"/>
      <c r="X53" s="53"/>
      <c r="Y53" s="53"/>
      <c r="Z53" s="62"/>
      <c r="AA53" s="56"/>
      <c r="AB53" s="50"/>
    </row>
    <row r="54" spans="1:28" x14ac:dyDescent="0.3">
      <c r="A54" s="93"/>
      <c r="B54" s="75" t="s">
        <v>36</v>
      </c>
      <c r="C54" s="93">
        <v>2019</v>
      </c>
      <c r="D54" s="93">
        <v>2026</v>
      </c>
      <c r="E54" s="93" t="s">
        <v>66</v>
      </c>
      <c r="F54" s="92" t="s">
        <v>27</v>
      </c>
      <c r="G54" s="69">
        <f>H54+I54+J54+K54+L54+M54+N54</f>
        <v>85107</v>
      </c>
      <c r="H54" s="69">
        <f>H62+H56</f>
        <v>0</v>
      </c>
      <c r="I54" s="69">
        <f>I62+I56</f>
        <v>0</v>
      </c>
      <c r="J54" s="69">
        <f t="shared" ref="J54:O54" si="15">J56+J62</f>
        <v>0</v>
      </c>
      <c r="K54" s="69">
        <f t="shared" si="15"/>
        <v>0</v>
      </c>
      <c r="L54" s="69">
        <f t="shared" si="15"/>
        <v>10107</v>
      </c>
      <c r="M54" s="69">
        <f t="shared" si="15"/>
        <v>50000</v>
      </c>
      <c r="N54" s="69">
        <f t="shared" si="15"/>
        <v>25000</v>
      </c>
      <c r="O54" s="69">
        <f t="shared" si="15"/>
        <v>25000</v>
      </c>
      <c r="P54" s="93"/>
      <c r="Q54" s="93"/>
      <c r="R54" s="93"/>
      <c r="S54" s="93"/>
      <c r="T54" s="93"/>
      <c r="U54" s="93"/>
      <c r="V54" s="66"/>
      <c r="W54" s="66"/>
      <c r="X54" s="66"/>
      <c r="Y54" s="66"/>
      <c r="Z54" s="62"/>
      <c r="AA54" s="10"/>
      <c r="AB54" s="59"/>
    </row>
    <row r="55" spans="1:28" x14ac:dyDescent="0.3">
      <c r="A55" s="93"/>
      <c r="B55" s="75"/>
      <c r="C55" s="93"/>
      <c r="D55" s="93"/>
      <c r="E55" s="93"/>
      <c r="F55" s="92"/>
      <c r="G55" s="69"/>
      <c r="H55" s="69"/>
      <c r="I55" s="69"/>
      <c r="J55" s="69"/>
      <c r="K55" s="69"/>
      <c r="L55" s="69"/>
      <c r="M55" s="69"/>
      <c r="N55" s="69"/>
      <c r="O55" s="69"/>
      <c r="P55" s="93"/>
      <c r="Q55" s="93"/>
      <c r="R55" s="93"/>
      <c r="S55" s="93"/>
      <c r="T55" s="93"/>
      <c r="U55" s="93"/>
      <c r="V55" s="68"/>
      <c r="W55" s="68"/>
      <c r="X55" s="68"/>
      <c r="Y55" s="68"/>
      <c r="Z55" s="62"/>
      <c r="AA55" s="10"/>
      <c r="AB55" s="35"/>
    </row>
    <row r="56" spans="1:28" x14ac:dyDescent="0.3">
      <c r="A56" s="93"/>
      <c r="B56" s="75"/>
      <c r="C56" s="93"/>
      <c r="D56" s="93"/>
      <c r="E56" s="93"/>
      <c r="F56" s="92" t="s">
        <v>100</v>
      </c>
      <c r="G56" s="69">
        <f>H56+I56+J56+K56+L56+M56+N56</f>
        <v>85107</v>
      </c>
      <c r="H56" s="69">
        <v>0</v>
      </c>
      <c r="I56" s="69">
        <v>0</v>
      </c>
      <c r="J56" s="69">
        <v>0</v>
      </c>
      <c r="K56" s="69">
        <v>0</v>
      </c>
      <c r="L56" s="69">
        <v>10107</v>
      </c>
      <c r="M56" s="69">
        <v>50000</v>
      </c>
      <c r="N56" s="69">
        <v>25000</v>
      </c>
      <c r="O56" s="73">
        <v>25000</v>
      </c>
      <c r="P56" s="93"/>
      <c r="Q56" s="93"/>
      <c r="R56" s="93"/>
      <c r="S56" s="93"/>
      <c r="T56" s="93"/>
      <c r="U56" s="93"/>
      <c r="V56" s="68"/>
      <c r="W56" s="68"/>
      <c r="X56" s="68"/>
      <c r="Y56" s="68"/>
      <c r="Z56" s="62"/>
      <c r="AA56" s="10"/>
      <c r="AB56" s="35"/>
    </row>
    <row r="57" spans="1:28" x14ac:dyDescent="0.3">
      <c r="A57" s="93"/>
      <c r="B57" s="75"/>
      <c r="C57" s="93"/>
      <c r="D57" s="93"/>
      <c r="E57" s="93"/>
      <c r="F57" s="92"/>
      <c r="G57" s="69"/>
      <c r="H57" s="69"/>
      <c r="I57" s="69"/>
      <c r="J57" s="69"/>
      <c r="K57" s="69"/>
      <c r="L57" s="69"/>
      <c r="M57" s="69"/>
      <c r="N57" s="69"/>
      <c r="O57" s="74"/>
      <c r="P57" s="93"/>
      <c r="Q57" s="93"/>
      <c r="R57" s="93"/>
      <c r="S57" s="93"/>
      <c r="T57" s="93"/>
      <c r="U57" s="93"/>
      <c r="V57" s="68"/>
      <c r="W57" s="68"/>
      <c r="X57" s="68"/>
      <c r="Y57" s="68"/>
      <c r="Z57" s="62"/>
      <c r="AA57" s="10"/>
      <c r="AB57" s="35"/>
    </row>
    <row r="58" spans="1:28" x14ac:dyDescent="0.3">
      <c r="A58" s="93"/>
      <c r="B58" s="75"/>
      <c r="C58" s="93"/>
      <c r="D58" s="93"/>
      <c r="E58" s="93"/>
      <c r="F58" s="92"/>
      <c r="G58" s="69"/>
      <c r="H58" s="69"/>
      <c r="I58" s="69"/>
      <c r="J58" s="69"/>
      <c r="K58" s="69"/>
      <c r="L58" s="69"/>
      <c r="M58" s="69"/>
      <c r="N58" s="69"/>
      <c r="O58" s="74"/>
      <c r="P58" s="93"/>
      <c r="Q58" s="93"/>
      <c r="R58" s="93"/>
      <c r="S58" s="93"/>
      <c r="T58" s="93"/>
      <c r="U58" s="93"/>
      <c r="V58" s="68"/>
      <c r="W58" s="68"/>
      <c r="X58" s="68"/>
      <c r="Y58" s="68"/>
      <c r="Z58" s="62"/>
      <c r="AA58" s="10"/>
      <c r="AB58" s="35"/>
    </row>
    <row r="59" spans="1:28" ht="2.25" customHeight="1" x14ac:dyDescent="0.3">
      <c r="A59" s="93"/>
      <c r="B59" s="75"/>
      <c r="C59" s="93"/>
      <c r="D59" s="93"/>
      <c r="E59" s="93"/>
      <c r="F59" s="92"/>
      <c r="G59" s="69"/>
      <c r="H59" s="69"/>
      <c r="I59" s="69"/>
      <c r="J59" s="69"/>
      <c r="K59" s="69"/>
      <c r="L59" s="69"/>
      <c r="M59" s="69"/>
      <c r="N59" s="69"/>
      <c r="O59" s="96"/>
      <c r="P59" s="93"/>
      <c r="Q59" s="93"/>
      <c r="R59" s="93"/>
      <c r="S59" s="93"/>
      <c r="T59" s="93"/>
      <c r="U59" s="93"/>
      <c r="V59" s="68"/>
      <c r="W59" s="68"/>
      <c r="X59" s="68"/>
      <c r="Y59" s="68"/>
      <c r="Z59" s="62"/>
      <c r="AA59" s="10"/>
      <c r="AB59" s="35"/>
    </row>
    <row r="60" spans="1:28" ht="3.75" hidden="1" customHeight="1" x14ac:dyDescent="0.3">
      <c r="A60" s="93"/>
      <c r="B60" s="75"/>
      <c r="C60" s="93"/>
      <c r="D60" s="93"/>
      <c r="E60" s="93"/>
      <c r="F60" s="92"/>
      <c r="G60" s="69"/>
      <c r="H60" s="69"/>
      <c r="I60" s="69"/>
      <c r="J60" s="69"/>
      <c r="K60" s="69"/>
      <c r="L60" s="69"/>
      <c r="M60" s="69"/>
      <c r="N60" s="69"/>
      <c r="O60" s="45"/>
      <c r="P60" s="93"/>
      <c r="Q60" s="93"/>
      <c r="R60" s="93"/>
      <c r="S60" s="93"/>
      <c r="T60" s="93"/>
      <c r="U60" s="93"/>
      <c r="V60" s="68"/>
      <c r="W60" s="68"/>
      <c r="X60" s="68"/>
      <c r="Y60" s="68"/>
      <c r="Z60" s="62"/>
      <c r="AA60" s="10"/>
      <c r="AB60" s="35"/>
    </row>
    <row r="61" spans="1:28" ht="44.25" hidden="1" customHeight="1" x14ac:dyDescent="0.3">
      <c r="A61" s="93"/>
      <c r="B61" s="75"/>
      <c r="C61" s="93"/>
      <c r="D61" s="93"/>
      <c r="E61" s="93"/>
      <c r="F61" s="92"/>
      <c r="G61" s="69"/>
      <c r="H61" s="69"/>
      <c r="I61" s="69"/>
      <c r="J61" s="69"/>
      <c r="K61" s="69"/>
      <c r="L61" s="69"/>
      <c r="M61" s="69"/>
      <c r="N61" s="69"/>
      <c r="O61" s="45"/>
      <c r="P61" s="93"/>
      <c r="Q61" s="93"/>
      <c r="R61" s="93"/>
      <c r="S61" s="93"/>
      <c r="T61" s="93"/>
      <c r="U61" s="93"/>
      <c r="V61" s="68"/>
      <c r="W61" s="68"/>
      <c r="X61" s="68"/>
      <c r="Y61" s="68"/>
      <c r="Z61" s="62"/>
      <c r="AA61" s="10"/>
      <c r="AB61" s="35"/>
    </row>
    <row r="62" spans="1:28" x14ac:dyDescent="0.3">
      <c r="A62" s="93"/>
      <c r="B62" s="75"/>
      <c r="C62" s="93"/>
      <c r="D62" s="93"/>
      <c r="E62" s="93"/>
      <c r="F62" s="92" t="s">
        <v>28</v>
      </c>
      <c r="G62" s="69">
        <v>0</v>
      </c>
      <c r="H62" s="69">
        <v>0</v>
      </c>
      <c r="I62" s="69">
        <v>0</v>
      </c>
      <c r="J62" s="69">
        <v>0</v>
      </c>
      <c r="K62" s="69">
        <v>0</v>
      </c>
      <c r="L62" s="69">
        <v>0</v>
      </c>
      <c r="M62" s="69">
        <v>0</v>
      </c>
      <c r="N62" s="69">
        <v>0</v>
      </c>
      <c r="O62" s="73"/>
      <c r="P62" s="93"/>
      <c r="Q62" s="93"/>
      <c r="R62" s="93"/>
      <c r="S62" s="93"/>
      <c r="T62" s="93"/>
      <c r="U62" s="93"/>
      <c r="V62" s="68"/>
      <c r="W62" s="68"/>
      <c r="X62" s="68"/>
      <c r="Y62" s="68"/>
      <c r="Z62" s="62"/>
      <c r="AA62" s="10"/>
      <c r="AB62" s="35"/>
    </row>
    <row r="63" spans="1:28" x14ac:dyDescent="0.3">
      <c r="A63" s="93"/>
      <c r="B63" s="75"/>
      <c r="C63" s="93"/>
      <c r="D63" s="93"/>
      <c r="E63" s="93"/>
      <c r="F63" s="92"/>
      <c r="G63" s="69"/>
      <c r="H63" s="69"/>
      <c r="I63" s="69"/>
      <c r="J63" s="69"/>
      <c r="K63" s="69"/>
      <c r="L63" s="69"/>
      <c r="M63" s="69"/>
      <c r="N63" s="69"/>
      <c r="O63" s="74"/>
      <c r="P63" s="93"/>
      <c r="Q63" s="93"/>
      <c r="R63" s="93"/>
      <c r="S63" s="93"/>
      <c r="T63" s="93"/>
      <c r="U63" s="93"/>
      <c r="V63" s="68"/>
      <c r="W63" s="68"/>
      <c r="X63" s="68"/>
      <c r="Y63" s="68"/>
      <c r="Z63" s="62"/>
      <c r="AA63" s="10"/>
      <c r="AB63" s="35"/>
    </row>
    <row r="64" spans="1:28" ht="21.75" customHeight="1" x14ac:dyDescent="0.3">
      <c r="A64" s="93"/>
      <c r="B64" s="75"/>
      <c r="C64" s="93"/>
      <c r="D64" s="93"/>
      <c r="E64" s="93"/>
      <c r="F64" s="92"/>
      <c r="G64" s="69"/>
      <c r="H64" s="69"/>
      <c r="I64" s="69"/>
      <c r="J64" s="69"/>
      <c r="K64" s="69"/>
      <c r="L64" s="69"/>
      <c r="M64" s="69"/>
      <c r="N64" s="69"/>
      <c r="O64" s="96"/>
      <c r="P64" s="93"/>
      <c r="Q64" s="93"/>
      <c r="R64" s="93"/>
      <c r="S64" s="93"/>
      <c r="T64" s="93"/>
      <c r="U64" s="93"/>
      <c r="V64" s="68"/>
      <c r="W64" s="68"/>
      <c r="X64" s="68"/>
      <c r="Y64" s="68"/>
      <c r="Z64" s="62"/>
      <c r="AA64" s="10"/>
      <c r="AB64" s="61"/>
    </row>
    <row r="65" spans="1:28" ht="35.25" hidden="1" customHeight="1" x14ac:dyDescent="0.3">
      <c r="A65" s="93"/>
      <c r="B65" s="75"/>
      <c r="C65" s="93"/>
      <c r="D65" s="93"/>
      <c r="E65" s="93"/>
      <c r="F65" s="92"/>
      <c r="G65" s="69"/>
      <c r="H65" s="69"/>
      <c r="I65" s="69"/>
      <c r="J65" s="69"/>
      <c r="K65" s="69"/>
      <c r="L65" s="69"/>
      <c r="M65" s="69"/>
      <c r="N65" s="69"/>
      <c r="O65" s="45"/>
      <c r="P65" s="93"/>
      <c r="Q65" s="93"/>
      <c r="R65" s="93"/>
      <c r="S65" s="93"/>
      <c r="T65" s="93"/>
      <c r="U65" s="93"/>
      <c r="V65" s="67"/>
      <c r="W65" s="67"/>
      <c r="X65" s="67"/>
      <c r="Y65" s="67"/>
      <c r="Z65" s="62"/>
      <c r="AA65" s="10"/>
      <c r="AB65" s="10"/>
    </row>
    <row r="66" spans="1:28" ht="15.75" customHeight="1" x14ac:dyDescent="0.3">
      <c r="A66" s="66"/>
      <c r="B66" s="66" t="s">
        <v>85</v>
      </c>
      <c r="C66" s="66">
        <v>2019</v>
      </c>
      <c r="D66" s="66">
        <v>2026</v>
      </c>
      <c r="E66" s="66" t="s">
        <v>66</v>
      </c>
      <c r="F66" s="92" t="s">
        <v>27</v>
      </c>
      <c r="G66" s="70">
        <f>SUM(H66:N67)</f>
        <v>3150583.6</v>
      </c>
      <c r="H66" s="69">
        <f t="shared" ref="H66:I66" si="16">H68+H74+H78+H79</f>
        <v>746220.6</v>
      </c>
      <c r="I66" s="69">
        <f t="shared" si="16"/>
        <v>466275.6</v>
      </c>
      <c r="J66" s="69">
        <f>J68+J74+J78+J79</f>
        <v>298071.90000000002</v>
      </c>
      <c r="K66" s="69">
        <f>K68+K74+K78+K79</f>
        <v>309699.59999999998</v>
      </c>
      <c r="L66" s="69">
        <f>L68+L74+L78+L79</f>
        <v>1255315.8999999999</v>
      </c>
      <c r="M66" s="69">
        <f t="shared" ref="M66:N66" si="17">M68+M74+M78+M79</f>
        <v>50000</v>
      </c>
      <c r="N66" s="69">
        <f t="shared" si="17"/>
        <v>25000</v>
      </c>
      <c r="O66" s="69">
        <f t="shared" ref="O66" si="18">O68+O74+O78+O79</f>
        <v>25000</v>
      </c>
      <c r="P66" s="87" t="s">
        <v>56</v>
      </c>
      <c r="Q66" s="66" t="s">
        <v>57</v>
      </c>
      <c r="R66" s="66">
        <f t="shared" ref="R66" si="19">SUM(S66:AB67)</f>
        <v>25</v>
      </c>
      <c r="S66" s="66">
        <v>2</v>
      </c>
      <c r="T66" s="66">
        <v>1</v>
      </c>
      <c r="U66" s="66">
        <v>1</v>
      </c>
      <c r="V66" s="66">
        <v>0</v>
      </c>
      <c r="W66" s="66">
        <v>5</v>
      </c>
      <c r="X66" s="66">
        <v>6</v>
      </c>
      <c r="Y66" s="66">
        <v>5</v>
      </c>
      <c r="Z66" s="62"/>
      <c r="AA66" s="66"/>
      <c r="AB66" s="66">
        <v>5</v>
      </c>
    </row>
    <row r="67" spans="1:28" ht="42" customHeight="1" x14ac:dyDescent="0.3">
      <c r="A67" s="68"/>
      <c r="B67" s="68"/>
      <c r="C67" s="68"/>
      <c r="D67" s="68"/>
      <c r="E67" s="68"/>
      <c r="F67" s="92"/>
      <c r="G67" s="72"/>
      <c r="H67" s="69"/>
      <c r="I67" s="69"/>
      <c r="J67" s="69"/>
      <c r="K67" s="69"/>
      <c r="L67" s="69"/>
      <c r="M67" s="69"/>
      <c r="N67" s="69"/>
      <c r="O67" s="69"/>
      <c r="P67" s="100"/>
      <c r="Q67" s="68"/>
      <c r="R67" s="68"/>
      <c r="S67" s="68"/>
      <c r="T67" s="68"/>
      <c r="U67" s="68"/>
      <c r="V67" s="68"/>
      <c r="W67" s="68"/>
      <c r="X67" s="68"/>
      <c r="Y67" s="68"/>
      <c r="Z67" s="62"/>
      <c r="AA67" s="67"/>
      <c r="AB67" s="68"/>
    </row>
    <row r="68" spans="1:28" ht="15.75" customHeight="1" x14ac:dyDescent="0.3">
      <c r="A68" s="68"/>
      <c r="B68" s="68"/>
      <c r="C68" s="68"/>
      <c r="D68" s="68"/>
      <c r="E68" s="68"/>
      <c r="F68" s="92" t="s">
        <v>98</v>
      </c>
      <c r="G68" s="70">
        <f>SUM(H68:N69)</f>
        <v>131910.64000000001</v>
      </c>
      <c r="H68" s="69">
        <f t="shared" ref="H68:N68" si="20">H81+H86</f>
        <v>22386.62</v>
      </c>
      <c r="I68" s="69">
        <f t="shared" si="20"/>
        <v>13988.27</v>
      </c>
      <c r="J68" s="69">
        <f t="shared" si="20"/>
        <v>8942.16</v>
      </c>
      <c r="K68" s="69">
        <f t="shared" si="20"/>
        <v>9290.99</v>
      </c>
      <c r="L68" s="69">
        <f t="shared" si="20"/>
        <v>2302.6</v>
      </c>
      <c r="M68" s="69">
        <f t="shared" si="20"/>
        <v>50000</v>
      </c>
      <c r="N68" s="69">
        <f t="shared" si="20"/>
        <v>25000</v>
      </c>
      <c r="O68" s="69">
        <f t="shared" ref="O68" si="21">O81+O86</f>
        <v>25000</v>
      </c>
      <c r="P68" s="100"/>
      <c r="Q68" s="68"/>
      <c r="R68" s="68"/>
      <c r="S68" s="68"/>
      <c r="T68" s="68"/>
      <c r="U68" s="68"/>
      <c r="V68" s="68"/>
      <c r="W68" s="68"/>
      <c r="X68" s="68"/>
      <c r="Y68" s="68"/>
      <c r="Z68" s="62"/>
      <c r="AA68" s="66"/>
      <c r="AB68" s="68"/>
    </row>
    <row r="69" spans="1:28" x14ac:dyDescent="0.3">
      <c r="A69" s="68"/>
      <c r="B69" s="68"/>
      <c r="C69" s="68"/>
      <c r="D69" s="68"/>
      <c r="E69" s="68"/>
      <c r="F69" s="92"/>
      <c r="G69" s="71"/>
      <c r="H69" s="69"/>
      <c r="I69" s="69"/>
      <c r="J69" s="69"/>
      <c r="K69" s="69"/>
      <c r="L69" s="69"/>
      <c r="M69" s="69"/>
      <c r="N69" s="69"/>
      <c r="O69" s="69"/>
      <c r="P69" s="100"/>
      <c r="Q69" s="68"/>
      <c r="R69" s="68"/>
      <c r="S69" s="68"/>
      <c r="T69" s="68"/>
      <c r="U69" s="68"/>
      <c r="V69" s="68"/>
      <c r="W69" s="68"/>
      <c r="X69" s="68"/>
      <c r="Y69" s="68"/>
      <c r="Z69" s="62"/>
      <c r="AA69" s="67"/>
      <c r="AB69" s="68"/>
    </row>
    <row r="70" spans="1:28" ht="15.75" customHeight="1" x14ac:dyDescent="0.3">
      <c r="A70" s="68"/>
      <c r="B70" s="68"/>
      <c r="C70" s="68"/>
      <c r="D70" s="68"/>
      <c r="E70" s="68"/>
      <c r="F70" s="92"/>
      <c r="G70" s="71"/>
      <c r="H70" s="69"/>
      <c r="I70" s="69"/>
      <c r="J70" s="69"/>
      <c r="K70" s="69"/>
      <c r="L70" s="69"/>
      <c r="M70" s="69"/>
      <c r="N70" s="69"/>
      <c r="O70" s="69"/>
      <c r="P70" s="100"/>
      <c r="Q70" s="68"/>
      <c r="R70" s="68"/>
      <c r="S70" s="68"/>
      <c r="T70" s="68"/>
      <c r="U70" s="68"/>
      <c r="V70" s="68"/>
      <c r="W70" s="68"/>
      <c r="X70" s="68"/>
      <c r="Y70" s="68"/>
      <c r="Z70" s="62"/>
      <c r="AA70" s="66"/>
      <c r="AB70" s="68"/>
    </row>
    <row r="71" spans="1:28" ht="33" customHeight="1" x14ac:dyDescent="0.3">
      <c r="A71" s="68"/>
      <c r="B71" s="68"/>
      <c r="C71" s="68"/>
      <c r="D71" s="68"/>
      <c r="E71" s="68"/>
      <c r="F71" s="92"/>
      <c r="G71" s="71"/>
      <c r="H71" s="69"/>
      <c r="I71" s="69"/>
      <c r="J71" s="69"/>
      <c r="K71" s="69"/>
      <c r="L71" s="69"/>
      <c r="M71" s="69"/>
      <c r="N71" s="69"/>
      <c r="O71" s="69"/>
      <c r="P71" s="100"/>
      <c r="Q71" s="68"/>
      <c r="R71" s="67"/>
      <c r="S71" s="67"/>
      <c r="T71" s="67"/>
      <c r="U71" s="67"/>
      <c r="V71" s="67"/>
      <c r="W71" s="67"/>
      <c r="X71" s="67"/>
      <c r="Y71" s="67"/>
      <c r="Z71" s="62"/>
      <c r="AA71" s="67"/>
      <c r="AB71" s="67"/>
    </row>
    <row r="72" spans="1:28" ht="15.75" hidden="1" customHeight="1" x14ac:dyDescent="0.3">
      <c r="A72" s="68"/>
      <c r="B72" s="68"/>
      <c r="C72" s="68"/>
      <c r="D72" s="68"/>
      <c r="E72" s="68"/>
      <c r="F72" s="92"/>
      <c r="G72" s="71"/>
      <c r="H72" s="69"/>
      <c r="I72" s="69"/>
      <c r="J72" s="69"/>
      <c r="K72" s="69"/>
      <c r="L72" s="69"/>
      <c r="M72" s="69"/>
      <c r="N72" s="69"/>
      <c r="O72" s="69"/>
      <c r="P72" s="100"/>
      <c r="Q72" s="68"/>
      <c r="R72" s="66">
        <f t="shared" ref="R72" si="22">SUM(S72:AB73)</f>
        <v>25</v>
      </c>
      <c r="S72" s="66">
        <v>2</v>
      </c>
      <c r="T72" s="66">
        <v>1</v>
      </c>
      <c r="U72" s="66">
        <v>1</v>
      </c>
      <c r="V72" s="66">
        <v>0</v>
      </c>
      <c r="W72" s="66">
        <v>5</v>
      </c>
      <c r="X72" s="66">
        <v>6</v>
      </c>
      <c r="Y72" s="66">
        <v>5</v>
      </c>
      <c r="Z72" s="62"/>
      <c r="AA72" s="66"/>
      <c r="AB72" s="66">
        <v>5</v>
      </c>
    </row>
    <row r="73" spans="1:28" ht="53.25" hidden="1" customHeight="1" x14ac:dyDescent="0.3">
      <c r="A73" s="68"/>
      <c r="B73" s="68"/>
      <c r="C73" s="68"/>
      <c r="D73" s="68"/>
      <c r="E73" s="68"/>
      <c r="F73" s="92"/>
      <c r="G73" s="72"/>
      <c r="H73" s="69"/>
      <c r="I73" s="69"/>
      <c r="J73" s="69"/>
      <c r="K73" s="69"/>
      <c r="L73" s="69"/>
      <c r="M73" s="69"/>
      <c r="N73" s="69"/>
      <c r="O73" s="69"/>
      <c r="P73" s="88"/>
      <c r="Q73" s="67"/>
      <c r="R73" s="67"/>
      <c r="S73" s="67"/>
      <c r="T73" s="67"/>
      <c r="U73" s="67"/>
      <c r="V73" s="67"/>
      <c r="W73" s="67"/>
      <c r="X73" s="67"/>
      <c r="Y73" s="67"/>
      <c r="Z73" s="62"/>
      <c r="AA73" s="67"/>
      <c r="AB73" s="67"/>
    </row>
    <row r="74" spans="1:28" x14ac:dyDescent="0.3">
      <c r="A74" s="68"/>
      <c r="B74" s="68"/>
      <c r="C74" s="68"/>
      <c r="D74" s="68"/>
      <c r="E74" s="68"/>
      <c r="F74" s="92" t="s">
        <v>28</v>
      </c>
      <c r="G74" s="69">
        <f>SUM(H74:N77)</f>
        <v>1940529.52</v>
      </c>
      <c r="H74" s="69">
        <f t="shared" ref="H74:N74" si="23">H82+H87</f>
        <v>390871.24</v>
      </c>
      <c r="I74" s="69">
        <f t="shared" si="23"/>
        <v>298514.34999999998</v>
      </c>
      <c r="J74" s="69">
        <f t="shared" si="23"/>
        <v>236904.3</v>
      </c>
      <c r="K74" s="69">
        <f t="shared" si="23"/>
        <v>200779.26</v>
      </c>
      <c r="L74" s="69">
        <f t="shared" si="23"/>
        <v>813460.37</v>
      </c>
      <c r="M74" s="69">
        <f t="shared" si="23"/>
        <v>0</v>
      </c>
      <c r="N74" s="69">
        <f t="shared" si="23"/>
        <v>0</v>
      </c>
      <c r="O74" s="69">
        <f t="shared" ref="O74" si="24">O82+O87</f>
        <v>0</v>
      </c>
      <c r="P74" s="93"/>
      <c r="Q74" s="93"/>
      <c r="R74" s="93"/>
      <c r="S74" s="93"/>
      <c r="T74" s="93"/>
      <c r="U74" s="93"/>
      <c r="V74" s="93"/>
      <c r="W74" s="93"/>
      <c r="X74" s="111"/>
      <c r="Y74" s="75"/>
      <c r="Z74" s="62"/>
      <c r="AA74" s="62"/>
      <c r="AB74" s="10"/>
    </row>
    <row r="75" spans="1:28" x14ac:dyDescent="0.3">
      <c r="A75" s="68"/>
      <c r="B75" s="68"/>
      <c r="C75" s="68"/>
      <c r="D75" s="68"/>
      <c r="E75" s="68"/>
      <c r="F75" s="92"/>
      <c r="G75" s="69"/>
      <c r="H75" s="69"/>
      <c r="I75" s="69"/>
      <c r="J75" s="69"/>
      <c r="K75" s="69"/>
      <c r="L75" s="69"/>
      <c r="M75" s="69"/>
      <c r="N75" s="69"/>
      <c r="O75" s="69"/>
      <c r="P75" s="93"/>
      <c r="Q75" s="93"/>
      <c r="R75" s="93"/>
      <c r="S75" s="93"/>
      <c r="T75" s="93"/>
      <c r="U75" s="93"/>
      <c r="V75" s="93"/>
      <c r="W75" s="93"/>
      <c r="X75" s="111"/>
      <c r="Y75" s="75"/>
      <c r="Z75" s="62"/>
      <c r="AA75" s="62"/>
      <c r="AB75" s="10"/>
    </row>
    <row r="76" spans="1:28" ht="28.5" customHeight="1" x14ac:dyDescent="0.3">
      <c r="A76" s="68"/>
      <c r="B76" s="68"/>
      <c r="C76" s="68"/>
      <c r="D76" s="68"/>
      <c r="E76" s="68"/>
      <c r="F76" s="92"/>
      <c r="G76" s="69"/>
      <c r="H76" s="69"/>
      <c r="I76" s="69"/>
      <c r="J76" s="69"/>
      <c r="K76" s="69"/>
      <c r="L76" s="69"/>
      <c r="M76" s="69"/>
      <c r="N76" s="69"/>
      <c r="O76" s="69"/>
      <c r="P76" s="93"/>
      <c r="Q76" s="93"/>
      <c r="R76" s="93"/>
      <c r="S76" s="93"/>
      <c r="T76" s="93"/>
      <c r="U76" s="93"/>
      <c r="V76" s="93"/>
      <c r="W76" s="93"/>
      <c r="X76" s="111"/>
      <c r="Y76" s="75"/>
      <c r="Z76" s="62"/>
      <c r="AA76" s="62"/>
      <c r="AB76" s="10"/>
    </row>
    <row r="77" spans="1:28" ht="3.75" customHeight="1" x14ac:dyDescent="0.3">
      <c r="A77" s="68"/>
      <c r="B77" s="68"/>
      <c r="C77" s="68"/>
      <c r="D77" s="68"/>
      <c r="E77" s="68"/>
      <c r="F77" s="92"/>
      <c r="G77" s="69"/>
      <c r="H77" s="69"/>
      <c r="I77" s="69"/>
      <c r="J77" s="69"/>
      <c r="K77" s="69"/>
      <c r="L77" s="69"/>
      <c r="M77" s="69"/>
      <c r="N77" s="69"/>
      <c r="O77" s="69"/>
      <c r="P77" s="93"/>
      <c r="Q77" s="93"/>
      <c r="R77" s="93"/>
      <c r="S77" s="93"/>
      <c r="T77" s="93"/>
      <c r="U77" s="93"/>
      <c r="V77" s="93"/>
      <c r="W77" s="93"/>
      <c r="X77" s="111"/>
      <c r="Y77" s="75"/>
      <c r="Z77" s="62"/>
      <c r="AA77" s="62"/>
      <c r="AB77" s="10"/>
    </row>
    <row r="78" spans="1:28" ht="64.5" customHeight="1" x14ac:dyDescent="0.3">
      <c r="A78" s="67"/>
      <c r="B78" s="68"/>
      <c r="C78" s="68"/>
      <c r="D78" s="68"/>
      <c r="E78" s="68"/>
      <c r="F78" s="33" t="s">
        <v>69</v>
      </c>
      <c r="G78" s="32">
        <f t="shared" ref="G78:G84" si="25">SUM(H78:N78)</f>
        <v>1040553.0399999999</v>
      </c>
      <c r="H78" s="32">
        <f t="shared" ref="H78:N79" si="26">H83+H88</f>
        <v>332962.74</v>
      </c>
      <c r="I78" s="32">
        <f t="shared" si="26"/>
        <v>153772.98000000001</v>
      </c>
      <c r="J78" s="32">
        <f t="shared" si="26"/>
        <v>52225.440000000002</v>
      </c>
      <c r="K78" s="32">
        <f t="shared" si="26"/>
        <v>99629.35</v>
      </c>
      <c r="L78" s="32">
        <f t="shared" si="26"/>
        <v>401962.53</v>
      </c>
      <c r="M78" s="45">
        <f t="shared" si="26"/>
        <v>0</v>
      </c>
      <c r="N78" s="45">
        <f t="shared" si="26"/>
        <v>0</v>
      </c>
      <c r="O78" s="45">
        <f t="shared" ref="O78" si="27">O83+O88</f>
        <v>0</v>
      </c>
      <c r="P78" s="57"/>
      <c r="Q78" s="57"/>
      <c r="R78" s="57"/>
      <c r="S78" s="57"/>
      <c r="T78" s="57"/>
      <c r="U78" s="57"/>
      <c r="V78" s="57"/>
      <c r="W78" s="57"/>
      <c r="X78" s="60"/>
      <c r="Y78" s="50"/>
      <c r="Z78" s="62"/>
      <c r="AA78" s="62"/>
      <c r="AB78" s="57"/>
    </row>
    <row r="79" spans="1:28" ht="65.25" customHeight="1" x14ac:dyDescent="0.3">
      <c r="A79" s="25"/>
      <c r="B79" s="67"/>
      <c r="C79" s="67"/>
      <c r="D79" s="67"/>
      <c r="E79" s="67"/>
      <c r="F79" s="33" t="s">
        <v>107</v>
      </c>
      <c r="G79" s="32">
        <f t="shared" si="25"/>
        <v>37590.400000000001</v>
      </c>
      <c r="H79" s="32">
        <f t="shared" si="26"/>
        <v>0</v>
      </c>
      <c r="I79" s="32">
        <f t="shared" si="26"/>
        <v>0</v>
      </c>
      <c r="J79" s="32">
        <f t="shared" si="26"/>
        <v>0</v>
      </c>
      <c r="K79" s="32">
        <f t="shared" si="26"/>
        <v>0</v>
      </c>
      <c r="L79" s="32">
        <f t="shared" si="26"/>
        <v>37590.400000000001</v>
      </c>
      <c r="M79" s="45">
        <f t="shared" si="26"/>
        <v>0</v>
      </c>
      <c r="N79" s="45">
        <f t="shared" si="26"/>
        <v>0</v>
      </c>
      <c r="O79" s="45">
        <f t="shared" ref="O79" si="28">O84+O89</f>
        <v>0</v>
      </c>
      <c r="P79" s="57"/>
      <c r="Q79" s="57"/>
      <c r="R79" s="57"/>
      <c r="S79" s="57"/>
      <c r="T79" s="57"/>
      <c r="U79" s="57"/>
      <c r="V79" s="57"/>
      <c r="W79" s="57"/>
      <c r="X79" s="60"/>
      <c r="Y79" s="50"/>
      <c r="Z79" s="62"/>
      <c r="AA79" s="62"/>
      <c r="AB79" s="57"/>
    </row>
    <row r="80" spans="1:28" ht="65.25" customHeight="1" x14ac:dyDescent="0.3">
      <c r="A80" s="66"/>
      <c r="B80" s="66" t="s">
        <v>137</v>
      </c>
      <c r="C80" s="66">
        <v>2019</v>
      </c>
      <c r="D80" s="66">
        <v>2026</v>
      </c>
      <c r="E80" s="66" t="s">
        <v>66</v>
      </c>
      <c r="F80" s="33" t="s">
        <v>135</v>
      </c>
      <c r="G80" s="32">
        <f t="shared" si="25"/>
        <v>3148281</v>
      </c>
      <c r="H80" s="32">
        <f>H81+H82+H83+H84</f>
        <v>746220.6</v>
      </c>
      <c r="I80" s="32">
        <f>I81+I82+I83+I84</f>
        <v>466275.6</v>
      </c>
      <c r="J80" s="32">
        <f>J81+J82+J83+J84</f>
        <v>298071.90000000002</v>
      </c>
      <c r="K80" s="32">
        <f>K81+K82+K83+K84</f>
        <v>309699.59999999998</v>
      </c>
      <c r="L80" s="32">
        <f>L81+L82+L83+L84</f>
        <v>1253013.2999999998</v>
      </c>
      <c r="M80" s="45">
        <f t="shared" ref="M80:O80" si="29">M81+M82+M83+M84</f>
        <v>50000</v>
      </c>
      <c r="N80" s="45">
        <f t="shared" si="29"/>
        <v>25000</v>
      </c>
      <c r="O80" s="45">
        <f t="shared" si="29"/>
        <v>25000</v>
      </c>
      <c r="P80" s="87" t="s">
        <v>56</v>
      </c>
      <c r="Q80" s="66" t="s">
        <v>57</v>
      </c>
      <c r="R80" s="66">
        <v>25</v>
      </c>
      <c r="S80" s="66">
        <v>2</v>
      </c>
      <c r="T80" s="66">
        <v>1</v>
      </c>
      <c r="U80" s="66">
        <v>1</v>
      </c>
      <c r="V80" s="66">
        <v>0</v>
      </c>
      <c r="W80" s="66">
        <v>5</v>
      </c>
      <c r="X80" s="66">
        <v>6</v>
      </c>
      <c r="Y80" s="66">
        <v>5</v>
      </c>
      <c r="Z80" s="62"/>
      <c r="AA80" s="62"/>
      <c r="AB80" s="66">
        <v>5</v>
      </c>
    </row>
    <row r="81" spans="1:28" ht="65.25" customHeight="1" x14ac:dyDescent="0.3">
      <c r="A81" s="68"/>
      <c r="B81" s="68"/>
      <c r="C81" s="68"/>
      <c r="D81" s="68"/>
      <c r="E81" s="68"/>
      <c r="F81" s="33" t="s">
        <v>98</v>
      </c>
      <c r="G81" s="32">
        <f t="shared" si="25"/>
        <v>129608.04000000001</v>
      </c>
      <c r="H81" s="32">
        <v>22386.62</v>
      </c>
      <c r="I81" s="32">
        <v>13988.27</v>
      </c>
      <c r="J81" s="32">
        <v>8942.16</v>
      </c>
      <c r="K81" s="32">
        <f>9290.99</f>
        <v>9290.99</v>
      </c>
      <c r="L81" s="32"/>
      <c r="M81" s="45">
        <v>50000</v>
      </c>
      <c r="N81" s="45">
        <v>25000</v>
      </c>
      <c r="O81" s="48">
        <v>25000</v>
      </c>
      <c r="P81" s="88"/>
      <c r="Q81" s="67"/>
      <c r="R81" s="67"/>
      <c r="S81" s="67"/>
      <c r="T81" s="67"/>
      <c r="U81" s="67"/>
      <c r="V81" s="67"/>
      <c r="W81" s="67"/>
      <c r="X81" s="67"/>
      <c r="Y81" s="67"/>
      <c r="Z81" s="62"/>
      <c r="AA81" s="62"/>
      <c r="AB81" s="67"/>
    </row>
    <row r="82" spans="1:28" ht="65.25" customHeight="1" x14ac:dyDescent="0.3">
      <c r="A82" s="68"/>
      <c r="B82" s="68"/>
      <c r="C82" s="68"/>
      <c r="D82" s="68"/>
      <c r="E82" s="68"/>
      <c r="F82" s="33" t="s">
        <v>136</v>
      </c>
      <c r="G82" s="32">
        <f t="shared" si="25"/>
        <v>1940529.52</v>
      </c>
      <c r="H82" s="32">
        <v>390871.24</v>
      </c>
      <c r="I82" s="32">
        <v>298514.34999999998</v>
      </c>
      <c r="J82" s="32">
        <v>236904.3</v>
      </c>
      <c r="K82" s="32">
        <v>200779.26</v>
      </c>
      <c r="L82" s="32">
        <v>813460.37</v>
      </c>
      <c r="M82" s="45">
        <v>0</v>
      </c>
      <c r="N82" s="45">
        <v>0</v>
      </c>
      <c r="O82" s="45">
        <v>0</v>
      </c>
      <c r="P82" s="57"/>
      <c r="Q82" s="57"/>
      <c r="R82" s="57"/>
      <c r="S82" s="57"/>
      <c r="T82" s="57"/>
      <c r="U82" s="57"/>
      <c r="V82" s="57"/>
      <c r="W82" s="57"/>
      <c r="X82" s="60"/>
      <c r="Y82" s="50"/>
      <c r="Z82" s="62"/>
      <c r="AA82" s="62"/>
      <c r="AB82" s="57"/>
    </row>
    <row r="83" spans="1:28" ht="65.25" customHeight="1" x14ac:dyDescent="0.3">
      <c r="A83" s="68"/>
      <c r="B83" s="68"/>
      <c r="C83" s="68"/>
      <c r="D83" s="68"/>
      <c r="E83" s="68"/>
      <c r="F83" s="33" t="s">
        <v>71</v>
      </c>
      <c r="G83" s="32">
        <f t="shared" si="25"/>
        <v>1040553.0399999999</v>
      </c>
      <c r="H83" s="32">
        <v>332962.74</v>
      </c>
      <c r="I83" s="32">
        <v>153772.98000000001</v>
      </c>
      <c r="J83" s="32">
        <v>52225.440000000002</v>
      </c>
      <c r="K83" s="32">
        <v>99629.35</v>
      </c>
      <c r="L83" s="32">
        <v>401962.53</v>
      </c>
      <c r="M83" s="45">
        <v>0</v>
      </c>
      <c r="N83" s="45">
        <v>0</v>
      </c>
      <c r="O83" s="45">
        <v>0</v>
      </c>
      <c r="P83" s="57"/>
      <c r="Q83" s="57"/>
      <c r="R83" s="57"/>
      <c r="S83" s="57"/>
      <c r="T83" s="57"/>
      <c r="U83" s="57"/>
      <c r="V83" s="57"/>
      <c r="W83" s="57"/>
      <c r="X83" s="60"/>
      <c r="Y83" s="50"/>
      <c r="Z83" s="62"/>
      <c r="AA83" s="62"/>
      <c r="AB83" s="57"/>
    </row>
    <row r="84" spans="1:28" ht="65.25" customHeight="1" x14ac:dyDescent="0.3">
      <c r="A84" s="67"/>
      <c r="B84" s="67"/>
      <c r="C84" s="67"/>
      <c r="D84" s="67"/>
      <c r="E84" s="67"/>
      <c r="F84" s="33" t="s">
        <v>107</v>
      </c>
      <c r="G84" s="32">
        <f t="shared" si="25"/>
        <v>37590.400000000001</v>
      </c>
      <c r="H84" s="32">
        <v>0</v>
      </c>
      <c r="I84" s="32">
        <v>0</v>
      </c>
      <c r="J84" s="32">
        <v>0</v>
      </c>
      <c r="K84" s="32">
        <v>0</v>
      </c>
      <c r="L84" s="32">
        <v>37590.400000000001</v>
      </c>
      <c r="M84" s="45">
        <v>0</v>
      </c>
      <c r="N84" s="45">
        <v>0</v>
      </c>
      <c r="O84" s="45">
        <v>0</v>
      </c>
      <c r="P84" s="57"/>
      <c r="Q84" s="57"/>
      <c r="R84" s="57"/>
      <c r="S84" s="57"/>
      <c r="T84" s="57"/>
      <c r="U84" s="57"/>
      <c r="V84" s="57"/>
      <c r="W84" s="57"/>
      <c r="X84" s="60"/>
      <c r="Y84" s="50"/>
      <c r="Z84" s="62"/>
      <c r="AA84" s="62"/>
      <c r="AB84" s="57"/>
    </row>
    <row r="85" spans="1:28" ht="65.25" customHeight="1" x14ac:dyDescent="0.3">
      <c r="A85" s="66"/>
      <c r="B85" s="66" t="s">
        <v>138</v>
      </c>
      <c r="C85" s="66">
        <v>2019</v>
      </c>
      <c r="D85" s="66">
        <v>2026</v>
      </c>
      <c r="E85" s="66" t="s">
        <v>66</v>
      </c>
      <c r="F85" s="33" t="s">
        <v>45</v>
      </c>
      <c r="G85" s="32">
        <v>0</v>
      </c>
      <c r="H85" s="32">
        <v>0</v>
      </c>
      <c r="I85" s="32">
        <v>0</v>
      </c>
      <c r="J85" s="32">
        <v>0</v>
      </c>
      <c r="K85" s="32">
        <v>0</v>
      </c>
      <c r="L85" s="32">
        <f>SUM(L86:L89)</f>
        <v>2302.6</v>
      </c>
      <c r="M85" s="45">
        <f t="shared" ref="M85:N85" si="30">M86+M87+M88+M89</f>
        <v>0</v>
      </c>
      <c r="N85" s="45">
        <f t="shared" si="30"/>
        <v>0</v>
      </c>
      <c r="O85" s="45">
        <v>0</v>
      </c>
      <c r="P85" s="87" t="s">
        <v>139</v>
      </c>
      <c r="Q85" s="66" t="s">
        <v>57</v>
      </c>
      <c r="R85" s="66">
        <v>25</v>
      </c>
      <c r="S85" s="66">
        <v>2</v>
      </c>
      <c r="T85" s="66">
        <v>1</v>
      </c>
      <c r="U85" s="66">
        <v>1</v>
      </c>
      <c r="V85" s="66">
        <v>0</v>
      </c>
      <c r="W85" s="66">
        <v>5</v>
      </c>
      <c r="X85" s="66">
        <v>6</v>
      </c>
      <c r="Y85" s="66">
        <v>5</v>
      </c>
      <c r="Z85" s="62"/>
      <c r="AA85" s="62"/>
      <c r="AB85" s="66">
        <v>5</v>
      </c>
    </row>
    <row r="86" spans="1:28" ht="65.25" customHeight="1" x14ac:dyDescent="0.3">
      <c r="A86" s="68"/>
      <c r="B86" s="68"/>
      <c r="C86" s="68"/>
      <c r="D86" s="68"/>
      <c r="E86" s="68"/>
      <c r="F86" s="33" t="s">
        <v>98</v>
      </c>
      <c r="G86" s="32">
        <v>0</v>
      </c>
      <c r="H86" s="32">
        <v>0</v>
      </c>
      <c r="I86" s="32">
        <v>0</v>
      </c>
      <c r="J86" s="32">
        <v>0</v>
      </c>
      <c r="K86" s="32">
        <v>0</v>
      </c>
      <c r="L86" s="32">
        <v>2302.6</v>
      </c>
      <c r="M86" s="45">
        <v>0</v>
      </c>
      <c r="N86" s="45">
        <v>0</v>
      </c>
      <c r="O86" s="45">
        <v>0</v>
      </c>
      <c r="P86" s="88"/>
      <c r="Q86" s="67"/>
      <c r="R86" s="67"/>
      <c r="S86" s="67"/>
      <c r="T86" s="67"/>
      <c r="U86" s="67"/>
      <c r="V86" s="67"/>
      <c r="W86" s="67"/>
      <c r="X86" s="67"/>
      <c r="Y86" s="67"/>
      <c r="Z86" s="62"/>
      <c r="AA86" s="62"/>
      <c r="AB86" s="67"/>
    </row>
    <row r="87" spans="1:28" ht="65.25" customHeight="1" x14ac:dyDescent="0.3">
      <c r="A87" s="68"/>
      <c r="B87" s="68"/>
      <c r="C87" s="68"/>
      <c r="D87" s="68"/>
      <c r="E87" s="68"/>
      <c r="F87" s="33" t="s">
        <v>44</v>
      </c>
      <c r="G87" s="32">
        <v>0</v>
      </c>
      <c r="H87" s="32">
        <v>0</v>
      </c>
      <c r="I87" s="32">
        <v>0</v>
      </c>
      <c r="J87" s="32">
        <v>0</v>
      </c>
      <c r="K87" s="32">
        <v>0</v>
      </c>
      <c r="L87" s="32"/>
      <c r="M87" s="45">
        <v>0</v>
      </c>
      <c r="N87" s="45">
        <v>0</v>
      </c>
      <c r="O87" s="45">
        <v>0</v>
      </c>
      <c r="P87" s="57"/>
      <c r="Q87" s="57"/>
      <c r="R87" s="57"/>
      <c r="S87" s="57"/>
      <c r="T87" s="57"/>
      <c r="U87" s="57"/>
      <c r="V87" s="57"/>
      <c r="W87" s="57"/>
      <c r="X87" s="60"/>
      <c r="Y87" s="50"/>
      <c r="Z87" s="62"/>
      <c r="AA87" s="62"/>
      <c r="AB87" s="57"/>
    </row>
    <row r="88" spans="1:28" ht="65.25" customHeight="1" x14ac:dyDescent="0.3">
      <c r="A88" s="68"/>
      <c r="B88" s="68"/>
      <c r="C88" s="68"/>
      <c r="D88" s="68"/>
      <c r="E88" s="68"/>
      <c r="F88" s="33" t="s">
        <v>69</v>
      </c>
      <c r="G88" s="32">
        <v>0</v>
      </c>
      <c r="H88" s="32">
        <v>0</v>
      </c>
      <c r="I88" s="32">
        <v>0</v>
      </c>
      <c r="J88" s="32">
        <v>0</v>
      </c>
      <c r="K88" s="32">
        <v>0</v>
      </c>
      <c r="L88" s="32"/>
      <c r="M88" s="45">
        <v>0</v>
      </c>
      <c r="N88" s="45">
        <v>0</v>
      </c>
      <c r="O88" s="45">
        <v>0</v>
      </c>
      <c r="P88" s="57"/>
      <c r="Q88" s="57"/>
      <c r="R88" s="57"/>
      <c r="S88" s="57"/>
      <c r="T88" s="57"/>
      <c r="U88" s="57"/>
      <c r="V88" s="57"/>
      <c r="W88" s="57"/>
      <c r="X88" s="60"/>
      <c r="Y88" s="50"/>
      <c r="Z88" s="62"/>
      <c r="AA88" s="62"/>
      <c r="AB88" s="57"/>
    </row>
    <row r="89" spans="1:28" ht="65.25" customHeight="1" x14ac:dyDescent="0.3">
      <c r="A89" s="67"/>
      <c r="B89" s="67"/>
      <c r="C89" s="67"/>
      <c r="D89" s="67"/>
      <c r="E89" s="67"/>
      <c r="F89" s="33" t="s">
        <v>107</v>
      </c>
      <c r="G89" s="32">
        <v>0</v>
      </c>
      <c r="H89" s="32">
        <v>0</v>
      </c>
      <c r="I89" s="32">
        <v>0</v>
      </c>
      <c r="J89" s="32">
        <v>0</v>
      </c>
      <c r="K89" s="32">
        <v>0</v>
      </c>
      <c r="L89" s="32"/>
      <c r="M89" s="45">
        <v>0</v>
      </c>
      <c r="N89" s="45">
        <v>0</v>
      </c>
      <c r="O89" s="45">
        <v>0</v>
      </c>
      <c r="P89" s="57"/>
      <c r="Q89" s="57"/>
      <c r="R89" s="57"/>
      <c r="S89" s="57"/>
      <c r="T89" s="57"/>
      <c r="U89" s="57"/>
      <c r="V89" s="57"/>
      <c r="W89" s="57"/>
      <c r="X89" s="60"/>
      <c r="Y89" s="50"/>
      <c r="Z89" s="62"/>
      <c r="AA89" s="62"/>
      <c r="AB89" s="57"/>
    </row>
    <row r="90" spans="1:28" ht="87" customHeight="1" x14ac:dyDescent="0.3">
      <c r="A90" s="30"/>
      <c r="B90" s="66" t="s">
        <v>81</v>
      </c>
      <c r="C90" s="66">
        <v>2019</v>
      </c>
      <c r="D90" s="66">
        <v>2026</v>
      </c>
      <c r="E90" s="66" t="s">
        <v>66</v>
      </c>
      <c r="F90" s="33" t="s">
        <v>38</v>
      </c>
      <c r="G90" s="32"/>
      <c r="H90" s="32">
        <f t="shared" ref="H90:N90" si="31">+H91</f>
        <v>0</v>
      </c>
      <c r="I90" s="32">
        <f t="shared" si="31"/>
        <v>0</v>
      </c>
      <c r="J90" s="32">
        <f t="shared" si="31"/>
        <v>0</v>
      </c>
      <c r="K90" s="32">
        <f t="shared" si="31"/>
        <v>0</v>
      </c>
      <c r="L90" s="32">
        <f t="shared" si="31"/>
        <v>0</v>
      </c>
      <c r="M90" s="45">
        <f t="shared" si="31"/>
        <v>0</v>
      </c>
      <c r="N90" s="45">
        <f t="shared" si="31"/>
        <v>0</v>
      </c>
      <c r="O90" s="45">
        <v>0</v>
      </c>
      <c r="P90" s="57" t="s">
        <v>59</v>
      </c>
      <c r="Q90" s="50" t="s">
        <v>122</v>
      </c>
      <c r="R90" s="50">
        <v>0</v>
      </c>
      <c r="S90" s="50">
        <v>0</v>
      </c>
      <c r="T90" s="50">
        <v>0</v>
      </c>
      <c r="U90" s="50">
        <v>0</v>
      </c>
      <c r="V90" s="50">
        <v>0</v>
      </c>
      <c r="W90" s="50">
        <v>0</v>
      </c>
      <c r="X90" s="63">
        <v>0</v>
      </c>
      <c r="Y90" s="50">
        <v>0</v>
      </c>
      <c r="Z90" s="62"/>
      <c r="AA90" s="62"/>
      <c r="AB90" s="50">
        <v>0</v>
      </c>
    </row>
    <row r="91" spans="1:28" ht="73.5" customHeight="1" x14ac:dyDescent="0.3">
      <c r="A91" s="30"/>
      <c r="B91" s="68"/>
      <c r="C91" s="68"/>
      <c r="D91" s="68"/>
      <c r="E91" s="68"/>
      <c r="F91" s="33" t="s">
        <v>101</v>
      </c>
      <c r="G91" s="32"/>
      <c r="H91" s="32">
        <v>0</v>
      </c>
      <c r="I91" s="32">
        <v>0</v>
      </c>
      <c r="J91" s="32">
        <v>0</v>
      </c>
      <c r="K91" s="32">
        <v>0</v>
      </c>
      <c r="L91" s="32">
        <v>0</v>
      </c>
      <c r="M91" s="45">
        <v>0</v>
      </c>
      <c r="N91" s="45">
        <v>0</v>
      </c>
      <c r="O91" s="45">
        <v>0</v>
      </c>
      <c r="P91" s="57" t="s">
        <v>61</v>
      </c>
      <c r="Q91" s="50" t="s">
        <v>52</v>
      </c>
      <c r="R91" s="50">
        <v>0</v>
      </c>
      <c r="S91" s="50">
        <v>0</v>
      </c>
      <c r="T91" s="50">
        <v>0</v>
      </c>
      <c r="U91" s="50">
        <v>0</v>
      </c>
      <c r="V91" s="50">
        <v>0</v>
      </c>
      <c r="W91" s="50">
        <v>0</v>
      </c>
      <c r="X91" s="63">
        <v>0</v>
      </c>
      <c r="Y91" s="50">
        <v>0</v>
      </c>
      <c r="Z91" s="62"/>
      <c r="AA91" s="62"/>
      <c r="AB91" s="50">
        <v>0</v>
      </c>
    </row>
    <row r="92" spans="1:28" ht="80.25" customHeight="1" x14ac:dyDescent="0.3">
      <c r="A92" s="30"/>
      <c r="B92" s="67"/>
      <c r="C92" s="67"/>
      <c r="D92" s="67"/>
      <c r="E92" s="67"/>
      <c r="F92" s="33" t="s">
        <v>37</v>
      </c>
      <c r="G92" s="32"/>
      <c r="H92" s="32">
        <v>0</v>
      </c>
      <c r="I92" s="32">
        <v>0</v>
      </c>
      <c r="J92" s="32">
        <v>0</v>
      </c>
      <c r="K92" s="32">
        <v>0</v>
      </c>
      <c r="L92" s="32">
        <v>0</v>
      </c>
      <c r="M92" s="45">
        <v>0</v>
      </c>
      <c r="N92" s="45">
        <v>0</v>
      </c>
      <c r="O92" s="45">
        <v>0</v>
      </c>
      <c r="P92" s="57" t="s">
        <v>62</v>
      </c>
      <c r="Q92" s="50" t="s">
        <v>57</v>
      </c>
      <c r="R92" s="50">
        <v>0</v>
      </c>
      <c r="S92" s="50">
        <v>0</v>
      </c>
      <c r="T92" s="50">
        <v>0</v>
      </c>
      <c r="U92" s="50">
        <v>0</v>
      </c>
      <c r="V92" s="50">
        <v>0</v>
      </c>
      <c r="W92" s="50">
        <v>0</v>
      </c>
      <c r="X92" s="63">
        <v>0</v>
      </c>
      <c r="Y92" s="50">
        <v>0</v>
      </c>
      <c r="Z92" s="62"/>
      <c r="AA92" s="62"/>
      <c r="AB92" s="50">
        <v>0</v>
      </c>
    </row>
    <row r="93" spans="1:28" ht="45.75" customHeight="1" x14ac:dyDescent="0.3">
      <c r="A93" s="30"/>
      <c r="B93" s="66" t="s">
        <v>76</v>
      </c>
      <c r="C93" s="66">
        <v>2014</v>
      </c>
      <c r="D93" s="66">
        <v>2020</v>
      </c>
      <c r="E93" s="66" t="s">
        <v>66</v>
      </c>
      <c r="F93" s="33" t="s">
        <v>38</v>
      </c>
      <c r="G93" s="28"/>
      <c r="H93" s="32">
        <f t="shared" ref="H93:N93" si="32">H94</f>
        <v>0</v>
      </c>
      <c r="I93" s="32">
        <f t="shared" si="32"/>
        <v>0</v>
      </c>
      <c r="J93" s="32">
        <f t="shared" si="32"/>
        <v>0</v>
      </c>
      <c r="K93" s="32">
        <f t="shared" si="32"/>
        <v>0</v>
      </c>
      <c r="L93" s="32">
        <f t="shared" si="32"/>
        <v>0</v>
      </c>
      <c r="M93" s="45">
        <f t="shared" si="32"/>
        <v>0</v>
      </c>
      <c r="N93" s="45">
        <f t="shared" si="32"/>
        <v>0</v>
      </c>
      <c r="O93" s="45">
        <v>0</v>
      </c>
      <c r="P93" s="57"/>
      <c r="Q93" s="57"/>
      <c r="R93" s="57"/>
      <c r="S93" s="57"/>
      <c r="T93" s="57"/>
      <c r="U93" s="57"/>
      <c r="V93" s="57"/>
      <c r="W93" s="57"/>
      <c r="X93" s="60"/>
      <c r="Y93" s="50"/>
      <c r="Z93" s="62"/>
      <c r="AA93" s="62"/>
      <c r="AB93" s="57"/>
    </row>
    <row r="94" spans="1:28" ht="65.25" customHeight="1" x14ac:dyDescent="0.3">
      <c r="A94" s="30"/>
      <c r="B94" s="68"/>
      <c r="C94" s="68"/>
      <c r="D94" s="68"/>
      <c r="E94" s="68"/>
      <c r="F94" s="33" t="s">
        <v>101</v>
      </c>
      <c r="G94" s="32">
        <f>H94+I94+J94+K94+L94+M94+N94</f>
        <v>0</v>
      </c>
      <c r="H94" s="32">
        <v>0</v>
      </c>
      <c r="I94" s="32">
        <v>0</v>
      </c>
      <c r="J94" s="32">
        <v>0</v>
      </c>
      <c r="K94" s="32">
        <v>0</v>
      </c>
      <c r="L94" s="32">
        <v>0</v>
      </c>
      <c r="M94" s="45">
        <v>0</v>
      </c>
      <c r="N94" s="45">
        <v>0</v>
      </c>
      <c r="O94" s="45">
        <v>0</v>
      </c>
      <c r="P94" s="57"/>
      <c r="Q94" s="57"/>
      <c r="R94" s="57"/>
      <c r="S94" s="57"/>
      <c r="T94" s="57"/>
      <c r="U94" s="57"/>
      <c r="V94" s="57"/>
      <c r="W94" s="57"/>
      <c r="X94" s="60"/>
      <c r="Y94" s="50"/>
      <c r="Z94" s="62"/>
      <c r="AA94" s="62"/>
      <c r="AB94" s="57"/>
    </row>
    <row r="95" spans="1:28" ht="54.75" customHeight="1" x14ac:dyDescent="0.3">
      <c r="A95" s="30"/>
      <c r="B95" s="67"/>
      <c r="C95" s="67"/>
      <c r="D95" s="67"/>
      <c r="E95" s="67"/>
      <c r="F95" s="33" t="s">
        <v>37</v>
      </c>
      <c r="G95" s="55">
        <v>0</v>
      </c>
      <c r="H95" s="55">
        <v>0</v>
      </c>
      <c r="I95" s="55">
        <v>0</v>
      </c>
      <c r="J95" s="55">
        <v>0</v>
      </c>
      <c r="K95" s="55">
        <v>0</v>
      </c>
      <c r="L95" s="55">
        <v>0</v>
      </c>
      <c r="M95" s="45">
        <v>0</v>
      </c>
      <c r="N95" s="45">
        <v>0</v>
      </c>
      <c r="O95" s="45">
        <v>0</v>
      </c>
      <c r="P95" s="57"/>
      <c r="Q95" s="57"/>
      <c r="R95" s="57"/>
      <c r="S95" s="57"/>
      <c r="T95" s="57"/>
      <c r="U95" s="57"/>
      <c r="V95" s="57"/>
      <c r="W95" s="57"/>
      <c r="X95" s="60"/>
      <c r="Y95" s="50"/>
      <c r="Z95" s="62"/>
      <c r="AA95" s="62"/>
      <c r="AB95" s="57"/>
    </row>
    <row r="96" spans="1:28" ht="42" customHeight="1" x14ac:dyDescent="0.3">
      <c r="A96" s="30"/>
      <c r="B96" s="66" t="s">
        <v>77</v>
      </c>
      <c r="C96" s="66">
        <v>2019</v>
      </c>
      <c r="D96" s="66">
        <v>2026</v>
      </c>
      <c r="E96" s="66" t="s">
        <v>26</v>
      </c>
      <c r="F96" s="33" t="s">
        <v>38</v>
      </c>
      <c r="G96" s="32">
        <f>G97</f>
        <v>0</v>
      </c>
      <c r="H96" s="32">
        <f t="shared" ref="H96:N96" si="33">H97</f>
        <v>0</v>
      </c>
      <c r="I96" s="32">
        <f t="shared" si="33"/>
        <v>0</v>
      </c>
      <c r="J96" s="32">
        <f t="shared" si="33"/>
        <v>0</v>
      </c>
      <c r="K96" s="32">
        <f t="shared" si="33"/>
        <v>0</v>
      </c>
      <c r="L96" s="32">
        <f t="shared" si="33"/>
        <v>0</v>
      </c>
      <c r="M96" s="45">
        <f t="shared" si="33"/>
        <v>0</v>
      </c>
      <c r="N96" s="45">
        <f t="shared" si="33"/>
        <v>0</v>
      </c>
      <c r="O96" s="45">
        <v>0</v>
      </c>
      <c r="P96" s="57"/>
      <c r="Q96" s="57"/>
      <c r="R96" s="57"/>
      <c r="S96" s="57"/>
      <c r="T96" s="57"/>
      <c r="U96" s="57"/>
      <c r="V96" s="57"/>
      <c r="W96" s="57"/>
      <c r="X96" s="60"/>
      <c r="Y96" s="50"/>
      <c r="Z96" s="62"/>
      <c r="AA96" s="62"/>
      <c r="AB96" s="57"/>
    </row>
    <row r="97" spans="1:28" ht="54.75" customHeight="1" x14ac:dyDescent="0.3">
      <c r="A97" s="30"/>
      <c r="B97" s="68"/>
      <c r="C97" s="68"/>
      <c r="D97" s="68"/>
      <c r="E97" s="68"/>
      <c r="F97" s="33" t="s">
        <v>101</v>
      </c>
      <c r="G97" s="32">
        <f>H97+I97+J97+K97+L97+M97+N97</f>
        <v>0</v>
      </c>
      <c r="H97" s="32">
        <v>0</v>
      </c>
      <c r="I97" s="32">
        <v>0</v>
      </c>
      <c r="J97" s="32">
        <v>0</v>
      </c>
      <c r="K97" s="32">
        <v>0</v>
      </c>
      <c r="L97" s="32">
        <v>0</v>
      </c>
      <c r="M97" s="45">
        <v>0</v>
      </c>
      <c r="N97" s="45">
        <v>0</v>
      </c>
      <c r="O97" s="45">
        <v>0</v>
      </c>
      <c r="P97" s="57"/>
      <c r="Q97" s="57"/>
      <c r="R97" s="57"/>
      <c r="S97" s="57"/>
      <c r="T97" s="57"/>
      <c r="U97" s="57"/>
      <c r="V97" s="57"/>
      <c r="W97" s="57"/>
      <c r="X97" s="60"/>
      <c r="Y97" s="50"/>
      <c r="Z97" s="62"/>
      <c r="AA97" s="62"/>
      <c r="AB97" s="57"/>
    </row>
    <row r="98" spans="1:28" ht="70.5" customHeight="1" x14ac:dyDescent="0.3">
      <c r="A98" s="30"/>
      <c r="B98" s="67"/>
      <c r="C98" s="67"/>
      <c r="D98" s="67"/>
      <c r="E98" s="67"/>
      <c r="F98" s="33" t="s">
        <v>37</v>
      </c>
      <c r="G98" s="32">
        <v>0</v>
      </c>
      <c r="H98" s="32">
        <v>0</v>
      </c>
      <c r="I98" s="32">
        <v>0</v>
      </c>
      <c r="J98" s="32">
        <v>0</v>
      </c>
      <c r="K98" s="32">
        <v>0</v>
      </c>
      <c r="L98" s="32">
        <v>0</v>
      </c>
      <c r="M98" s="45">
        <v>0</v>
      </c>
      <c r="N98" s="45">
        <v>0</v>
      </c>
      <c r="O98" s="45">
        <v>0</v>
      </c>
      <c r="P98" s="57"/>
      <c r="Q98" s="57"/>
      <c r="R98" s="57"/>
      <c r="S98" s="57"/>
      <c r="T98" s="57"/>
      <c r="U98" s="57"/>
      <c r="V98" s="57"/>
      <c r="W98" s="57"/>
      <c r="X98" s="60"/>
      <c r="Y98" s="50"/>
      <c r="Z98" s="62"/>
      <c r="AA98" s="62"/>
      <c r="AB98" s="57"/>
    </row>
    <row r="99" spans="1:28" ht="37.5" customHeight="1" x14ac:dyDescent="0.3">
      <c r="A99" s="30"/>
      <c r="B99" s="66" t="s">
        <v>78</v>
      </c>
      <c r="C99" s="66">
        <v>2019</v>
      </c>
      <c r="D99" s="66">
        <v>2026</v>
      </c>
      <c r="E99" s="66" t="s">
        <v>66</v>
      </c>
      <c r="F99" s="33" t="s">
        <v>38</v>
      </c>
      <c r="G99" s="32">
        <f>SUM(G100:G102)</f>
        <v>2768325</v>
      </c>
      <c r="H99" s="32">
        <f t="shared" ref="H99:J99" si="34">H100+H101+H102</f>
        <v>130000</v>
      </c>
      <c r="I99" s="32">
        <f t="shared" si="34"/>
        <v>230000</v>
      </c>
      <c r="J99" s="32">
        <f t="shared" si="34"/>
        <v>329000</v>
      </c>
      <c r="K99" s="32">
        <f>K103+K106+K109+K112</f>
        <v>2478250</v>
      </c>
      <c r="L99" s="32">
        <f>L103+L106+L109+L112</f>
        <v>435000</v>
      </c>
      <c r="M99" s="45">
        <f t="shared" ref="M99:O99" si="35">M103+M106+M109+M112</f>
        <v>495000</v>
      </c>
      <c r="N99" s="45">
        <f t="shared" si="35"/>
        <v>0</v>
      </c>
      <c r="O99" s="45">
        <f t="shared" si="35"/>
        <v>0</v>
      </c>
      <c r="P99" s="57"/>
      <c r="Q99" s="57"/>
      <c r="R99" s="57"/>
      <c r="S99" s="57"/>
      <c r="T99" s="57"/>
      <c r="U99" s="57"/>
      <c r="V99" s="57"/>
      <c r="W99" s="57"/>
      <c r="X99" s="60"/>
      <c r="Y99" s="50"/>
      <c r="Z99" s="62"/>
      <c r="AA99" s="62"/>
      <c r="AB99" s="57"/>
    </row>
    <row r="100" spans="1:28" ht="84.75" customHeight="1" x14ac:dyDescent="0.3">
      <c r="A100" s="30"/>
      <c r="B100" s="68"/>
      <c r="C100" s="68"/>
      <c r="D100" s="68"/>
      <c r="E100" s="68"/>
      <c r="F100" s="33" t="s">
        <v>98</v>
      </c>
      <c r="G100" s="32">
        <f>SUM(H100:P100)</f>
        <v>2168325</v>
      </c>
      <c r="H100" s="32">
        <f>H104+H107+H110</f>
        <v>10000</v>
      </c>
      <c r="I100" s="32">
        <f>I104+I107+I110</f>
        <v>110000</v>
      </c>
      <c r="J100" s="32">
        <v>209000</v>
      </c>
      <c r="K100" s="32">
        <f>K104+K107+K110+K113</f>
        <v>1149325</v>
      </c>
      <c r="L100" s="32">
        <f>L104+L107+L110+L113</f>
        <v>315000</v>
      </c>
      <c r="M100" s="45">
        <f>M104+M107+M110+M113</f>
        <v>375000</v>
      </c>
      <c r="N100" s="45">
        <f>N104+N107+N110+N113</f>
        <v>0</v>
      </c>
      <c r="O100" s="45">
        <f>O104+O107+O110+O113</f>
        <v>0</v>
      </c>
      <c r="P100" s="57"/>
      <c r="Q100" s="57"/>
      <c r="R100" s="57"/>
      <c r="S100" s="57"/>
      <c r="T100" s="57"/>
      <c r="U100" s="57"/>
      <c r="V100" s="57"/>
      <c r="W100" s="57"/>
      <c r="X100" s="60"/>
      <c r="Y100" s="50"/>
      <c r="Z100" s="62"/>
      <c r="AA100" s="62"/>
      <c r="AB100" s="57"/>
    </row>
    <row r="101" spans="1:28" ht="46.5" customHeight="1" x14ac:dyDescent="0.3">
      <c r="A101" s="30"/>
      <c r="B101" s="68"/>
      <c r="C101" s="68"/>
      <c r="D101" s="68"/>
      <c r="E101" s="68"/>
      <c r="F101" s="33" t="s">
        <v>37</v>
      </c>
      <c r="G101" s="32"/>
      <c r="H101" s="32"/>
      <c r="I101" s="32"/>
      <c r="J101" s="32"/>
      <c r="K101" s="32">
        <f>K105+K108+K111</f>
        <v>1208925</v>
      </c>
      <c r="L101" s="32">
        <f>L105+L108+L111</f>
        <v>0</v>
      </c>
      <c r="M101" s="45">
        <v>0</v>
      </c>
      <c r="N101" s="45">
        <v>0</v>
      </c>
      <c r="O101" s="45">
        <v>0</v>
      </c>
      <c r="P101" s="57"/>
      <c r="Q101" s="57"/>
      <c r="R101" s="57"/>
      <c r="S101" s="57"/>
      <c r="T101" s="57"/>
      <c r="U101" s="57"/>
      <c r="V101" s="57"/>
      <c r="W101" s="57"/>
      <c r="X101" s="60"/>
      <c r="Y101" s="50"/>
      <c r="Z101" s="62"/>
      <c r="AA101" s="62"/>
      <c r="AB101" s="57"/>
    </row>
    <row r="102" spans="1:28" ht="57" customHeight="1" x14ac:dyDescent="0.3">
      <c r="A102" s="30"/>
      <c r="B102" s="67"/>
      <c r="C102" s="67"/>
      <c r="D102" s="67"/>
      <c r="E102" s="67"/>
      <c r="F102" s="33" t="s">
        <v>108</v>
      </c>
      <c r="G102" s="32">
        <f>SUM(H102:L102)</f>
        <v>600000</v>
      </c>
      <c r="H102" s="32">
        <f>H115</f>
        <v>120000</v>
      </c>
      <c r="I102" s="32">
        <f>I115</f>
        <v>120000</v>
      </c>
      <c r="J102" s="32">
        <f>J112</f>
        <v>120000</v>
      </c>
      <c r="K102" s="32">
        <f>K112</f>
        <v>120000</v>
      </c>
      <c r="L102" s="32">
        <v>120000</v>
      </c>
      <c r="M102" s="45">
        <f>M112</f>
        <v>120000</v>
      </c>
      <c r="N102" s="45">
        <v>0</v>
      </c>
      <c r="O102" s="45">
        <v>0</v>
      </c>
      <c r="P102" s="57"/>
      <c r="Q102" s="57"/>
      <c r="R102" s="57"/>
      <c r="S102" s="57"/>
      <c r="T102" s="57"/>
      <c r="U102" s="57"/>
      <c r="V102" s="57"/>
      <c r="W102" s="57"/>
      <c r="X102" s="60"/>
      <c r="Y102" s="50"/>
      <c r="Z102" s="62"/>
      <c r="AA102" s="62"/>
      <c r="AB102" s="57"/>
    </row>
    <row r="103" spans="1:28" ht="49.5" customHeight="1" x14ac:dyDescent="0.3">
      <c r="A103" s="30"/>
      <c r="B103" s="66" t="s">
        <v>95</v>
      </c>
      <c r="C103" s="66">
        <v>2019</v>
      </c>
      <c r="D103" s="66">
        <v>2026</v>
      </c>
      <c r="E103" s="66" t="s">
        <v>66</v>
      </c>
      <c r="F103" s="33" t="s">
        <v>38</v>
      </c>
      <c r="G103" s="32">
        <f>G104</f>
        <v>0</v>
      </c>
      <c r="H103" s="32">
        <f t="shared" ref="H103:N103" si="36">H104</f>
        <v>0</v>
      </c>
      <c r="I103" s="32">
        <f t="shared" si="36"/>
        <v>0</v>
      </c>
      <c r="J103" s="32">
        <f t="shared" si="36"/>
        <v>0</v>
      </c>
      <c r="K103" s="32">
        <f>K104</f>
        <v>0</v>
      </c>
      <c r="L103" s="32">
        <f t="shared" si="36"/>
        <v>0</v>
      </c>
      <c r="M103" s="45">
        <f t="shared" si="36"/>
        <v>0</v>
      </c>
      <c r="N103" s="45">
        <f t="shared" si="36"/>
        <v>0</v>
      </c>
      <c r="O103" s="45">
        <v>0</v>
      </c>
      <c r="P103" s="57"/>
      <c r="Q103" s="57"/>
      <c r="R103" s="57"/>
      <c r="S103" s="57"/>
      <c r="T103" s="57"/>
      <c r="U103" s="57"/>
      <c r="V103" s="57"/>
      <c r="W103" s="57"/>
      <c r="X103" s="60"/>
      <c r="Y103" s="50"/>
      <c r="Z103" s="62"/>
      <c r="AA103" s="62"/>
      <c r="AB103" s="57"/>
    </row>
    <row r="104" spans="1:28" ht="44.25" customHeight="1" x14ac:dyDescent="0.3">
      <c r="A104" s="30"/>
      <c r="B104" s="68"/>
      <c r="C104" s="68"/>
      <c r="D104" s="68"/>
      <c r="E104" s="68"/>
      <c r="F104" s="33" t="s">
        <v>99</v>
      </c>
      <c r="G104" s="32">
        <f>H104+I104+J104+K104+L104+M104+N104</f>
        <v>0</v>
      </c>
      <c r="H104" s="32">
        <v>0</v>
      </c>
      <c r="I104" s="32"/>
      <c r="J104" s="32">
        <v>0</v>
      </c>
      <c r="K104" s="32">
        <v>0</v>
      </c>
      <c r="L104" s="32"/>
      <c r="M104" s="45">
        <v>0</v>
      </c>
      <c r="N104" s="45">
        <v>0</v>
      </c>
      <c r="O104" s="45">
        <v>0</v>
      </c>
      <c r="P104" s="57"/>
      <c r="Q104" s="57"/>
      <c r="R104" s="57"/>
      <c r="S104" s="57"/>
      <c r="T104" s="57"/>
      <c r="U104" s="57"/>
      <c r="V104" s="57"/>
      <c r="W104" s="57"/>
      <c r="X104" s="60"/>
      <c r="Y104" s="50"/>
      <c r="Z104" s="62"/>
      <c r="AA104" s="62"/>
      <c r="AB104" s="57"/>
    </row>
    <row r="105" spans="1:28" ht="139.5" customHeight="1" x14ac:dyDescent="0.3">
      <c r="A105" s="30"/>
      <c r="B105" s="67"/>
      <c r="C105" s="67"/>
      <c r="D105" s="67"/>
      <c r="E105" s="67"/>
      <c r="F105" s="33" t="s">
        <v>37</v>
      </c>
      <c r="G105" s="32">
        <v>0</v>
      </c>
      <c r="H105" s="32">
        <v>0</v>
      </c>
      <c r="I105" s="32">
        <v>0</v>
      </c>
      <c r="J105" s="32">
        <v>0</v>
      </c>
      <c r="K105" s="32">
        <v>0</v>
      </c>
      <c r="L105" s="32">
        <v>0</v>
      </c>
      <c r="M105" s="45">
        <v>0</v>
      </c>
      <c r="N105" s="45">
        <v>0</v>
      </c>
      <c r="O105" s="45">
        <v>0</v>
      </c>
      <c r="P105" s="57"/>
      <c r="Q105" s="57"/>
      <c r="R105" s="57"/>
      <c r="S105" s="57"/>
      <c r="T105" s="57"/>
      <c r="U105" s="57"/>
      <c r="V105" s="57"/>
      <c r="W105" s="57"/>
      <c r="X105" s="60"/>
      <c r="Y105" s="50"/>
      <c r="Z105" s="62"/>
      <c r="AA105" s="62"/>
      <c r="AB105" s="57"/>
    </row>
    <row r="106" spans="1:28" ht="137.25" customHeight="1" x14ac:dyDescent="0.3">
      <c r="A106" s="30"/>
      <c r="B106" s="66" t="s">
        <v>83</v>
      </c>
      <c r="C106" s="66">
        <v>2019</v>
      </c>
      <c r="D106" s="66">
        <v>2026</v>
      </c>
      <c r="E106" s="66" t="s">
        <v>66</v>
      </c>
      <c r="F106" s="33" t="s">
        <v>38</v>
      </c>
      <c r="G106" s="32">
        <f>SUM(H106:N106)</f>
        <v>2034000</v>
      </c>
      <c r="H106" s="32">
        <f t="shared" ref="H106:O106" si="37">H107</f>
        <v>10000</v>
      </c>
      <c r="I106" s="32">
        <f t="shared" si="37"/>
        <v>110000</v>
      </c>
      <c r="J106" s="32">
        <f t="shared" si="37"/>
        <v>209000</v>
      </c>
      <c r="K106" s="32">
        <f>K107+K108</f>
        <v>1015000</v>
      </c>
      <c r="L106" s="32">
        <f t="shared" si="37"/>
        <v>315000</v>
      </c>
      <c r="M106" s="45">
        <f t="shared" si="37"/>
        <v>375000</v>
      </c>
      <c r="N106" s="45">
        <f t="shared" si="37"/>
        <v>0</v>
      </c>
      <c r="O106" s="45">
        <f t="shared" si="37"/>
        <v>0</v>
      </c>
      <c r="P106" s="57" t="s">
        <v>64</v>
      </c>
      <c r="Q106" s="50" t="s">
        <v>123</v>
      </c>
      <c r="R106" s="50">
        <v>3</v>
      </c>
      <c r="S106" s="50">
        <v>0</v>
      </c>
      <c r="T106" s="50">
        <v>1</v>
      </c>
      <c r="U106" s="50">
        <v>5</v>
      </c>
      <c r="V106" s="50">
        <v>5</v>
      </c>
      <c r="W106" s="50">
        <v>5</v>
      </c>
      <c r="X106" s="63">
        <v>5</v>
      </c>
      <c r="Y106" s="50">
        <v>5</v>
      </c>
      <c r="Z106" s="62"/>
      <c r="AA106" s="62"/>
      <c r="AB106" s="57"/>
    </row>
    <row r="107" spans="1:28" ht="175.5" customHeight="1" x14ac:dyDescent="0.3">
      <c r="A107" s="30"/>
      <c r="B107" s="68"/>
      <c r="C107" s="68"/>
      <c r="D107" s="68"/>
      <c r="E107" s="68"/>
      <c r="F107" s="33" t="s">
        <v>101</v>
      </c>
      <c r="G107" s="32">
        <f>SUM(H107:N107)</f>
        <v>2034000</v>
      </c>
      <c r="H107" s="32">
        <v>10000</v>
      </c>
      <c r="I107" s="32">
        <v>110000</v>
      </c>
      <c r="J107" s="32">
        <v>209000</v>
      </c>
      <c r="K107" s="32">
        <v>1015000</v>
      </c>
      <c r="L107" s="32">
        <v>315000</v>
      </c>
      <c r="M107" s="45">
        <v>375000</v>
      </c>
      <c r="N107" s="45">
        <v>0</v>
      </c>
      <c r="O107" s="45">
        <v>0</v>
      </c>
      <c r="P107" s="57" t="s">
        <v>63</v>
      </c>
      <c r="Q107" s="50" t="s">
        <v>122</v>
      </c>
      <c r="R107" s="50">
        <v>100</v>
      </c>
      <c r="S107" s="50">
        <v>100</v>
      </c>
      <c r="T107" s="50">
        <v>100</v>
      </c>
      <c r="U107" s="50">
        <v>100</v>
      </c>
      <c r="V107" s="50">
        <v>100</v>
      </c>
      <c r="W107" s="50">
        <v>100</v>
      </c>
      <c r="X107" s="63">
        <v>100</v>
      </c>
      <c r="Y107" s="50">
        <v>100</v>
      </c>
      <c r="Z107" s="62"/>
      <c r="AA107" s="62"/>
      <c r="AB107" s="50">
        <v>100</v>
      </c>
    </row>
    <row r="108" spans="1:28" ht="48" customHeight="1" x14ac:dyDescent="0.3">
      <c r="A108" s="30"/>
      <c r="B108" s="67"/>
      <c r="C108" s="67"/>
      <c r="D108" s="67"/>
      <c r="E108" s="67"/>
      <c r="F108" s="33" t="s">
        <v>37</v>
      </c>
      <c r="G108" s="32">
        <f>SUM(H108:N108)</f>
        <v>0</v>
      </c>
      <c r="H108" s="32">
        <v>0</v>
      </c>
      <c r="I108" s="32">
        <v>0</v>
      </c>
      <c r="J108" s="32">
        <v>0</v>
      </c>
      <c r="K108" s="32">
        <v>0</v>
      </c>
      <c r="L108" s="32">
        <v>0</v>
      </c>
      <c r="M108" s="45">
        <v>0</v>
      </c>
      <c r="N108" s="45">
        <v>0</v>
      </c>
      <c r="O108" s="45">
        <v>0</v>
      </c>
      <c r="P108" s="57"/>
      <c r="Q108" s="57"/>
      <c r="R108" s="57"/>
      <c r="S108" s="57"/>
      <c r="T108" s="57"/>
      <c r="U108" s="57"/>
      <c r="V108" s="57"/>
      <c r="W108" s="57"/>
      <c r="X108" s="60"/>
      <c r="Y108" s="50"/>
      <c r="Z108" s="62"/>
      <c r="AA108" s="62"/>
      <c r="AB108" s="57"/>
    </row>
    <row r="109" spans="1:28" ht="69.75" customHeight="1" x14ac:dyDescent="0.3">
      <c r="A109" s="30"/>
      <c r="B109" s="66" t="s">
        <v>113</v>
      </c>
      <c r="C109" s="66">
        <v>2019</v>
      </c>
      <c r="D109" s="66">
        <v>2026</v>
      </c>
      <c r="E109" s="66" t="s">
        <v>66</v>
      </c>
      <c r="F109" s="33" t="s">
        <v>38</v>
      </c>
      <c r="G109" s="32">
        <f>H109+I109+J109+K109+L109+M109</f>
        <v>1343250</v>
      </c>
      <c r="H109" s="32">
        <v>0</v>
      </c>
      <c r="I109" s="32">
        <v>0</v>
      </c>
      <c r="J109" s="32">
        <f>J110+J111</f>
        <v>0</v>
      </c>
      <c r="K109" s="32">
        <f>K110+K111</f>
        <v>1343250</v>
      </c>
      <c r="L109" s="32">
        <v>0</v>
      </c>
      <c r="M109" s="45">
        <v>0</v>
      </c>
      <c r="N109" s="45">
        <v>0</v>
      </c>
      <c r="O109" s="45">
        <v>0</v>
      </c>
      <c r="P109" s="57"/>
      <c r="Q109" s="57"/>
      <c r="R109" s="57"/>
      <c r="S109" s="57"/>
      <c r="T109" s="57"/>
      <c r="U109" s="57"/>
      <c r="V109" s="57"/>
      <c r="W109" s="57"/>
      <c r="X109" s="60"/>
      <c r="Y109" s="50"/>
      <c r="Z109" s="62"/>
      <c r="AA109" s="62"/>
      <c r="AB109" s="57"/>
    </row>
    <row r="110" spans="1:28" ht="46.5" customHeight="1" x14ac:dyDescent="0.3">
      <c r="A110" s="30"/>
      <c r="B110" s="68"/>
      <c r="C110" s="68"/>
      <c r="D110" s="68"/>
      <c r="E110" s="68"/>
      <c r="F110" s="33" t="s">
        <v>98</v>
      </c>
      <c r="G110" s="32">
        <f>H110+I110+J110+K110+L110+M110+N110</f>
        <v>134325</v>
      </c>
      <c r="H110" s="32">
        <v>0</v>
      </c>
      <c r="I110" s="32">
        <v>0</v>
      </c>
      <c r="J110" s="32">
        <v>0</v>
      </c>
      <c r="K110" s="32">
        <v>134325</v>
      </c>
      <c r="L110" s="32">
        <v>0</v>
      </c>
      <c r="M110" s="45">
        <v>0</v>
      </c>
      <c r="N110" s="45">
        <v>0</v>
      </c>
      <c r="O110" s="45">
        <v>0</v>
      </c>
      <c r="P110" s="57"/>
      <c r="Q110" s="57"/>
      <c r="R110" s="57"/>
      <c r="S110" s="57"/>
      <c r="T110" s="57"/>
      <c r="U110" s="57"/>
      <c r="V110" s="57"/>
      <c r="W110" s="57"/>
      <c r="X110" s="60"/>
      <c r="Y110" s="50"/>
      <c r="Z110" s="62"/>
      <c r="AA110" s="62"/>
      <c r="AB110" s="57"/>
    </row>
    <row r="111" spans="1:28" ht="64.5" customHeight="1" x14ac:dyDescent="0.3">
      <c r="A111" s="30"/>
      <c r="B111" s="67"/>
      <c r="C111" s="67"/>
      <c r="D111" s="67"/>
      <c r="E111" s="67"/>
      <c r="F111" s="33" t="s">
        <v>37</v>
      </c>
      <c r="G111" s="32">
        <f>H111+I111+J111+K111+L111+M111+N111</f>
        <v>1208925</v>
      </c>
      <c r="H111" s="32">
        <v>0</v>
      </c>
      <c r="I111" s="32">
        <v>0</v>
      </c>
      <c r="J111" s="32">
        <v>0</v>
      </c>
      <c r="K111" s="32">
        <v>1208925</v>
      </c>
      <c r="L111" s="32">
        <v>0</v>
      </c>
      <c r="M111" s="45">
        <v>0</v>
      </c>
      <c r="N111" s="45">
        <v>0</v>
      </c>
      <c r="O111" s="45">
        <v>0</v>
      </c>
      <c r="P111" s="57"/>
      <c r="Q111" s="57"/>
      <c r="R111" s="57"/>
      <c r="S111" s="57"/>
      <c r="T111" s="57"/>
      <c r="U111" s="57"/>
      <c r="V111" s="57"/>
      <c r="W111" s="57"/>
      <c r="X111" s="60"/>
      <c r="Y111" s="50"/>
      <c r="Z111" s="62"/>
      <c r="AA111" s="62"/>
      <c r="AB111" s="57"/>
    </row>
    <row r="112" spans="1:28" ht="63.75" customHeight="1" x14ac:dyDescent="0.3">
      <c r="A112" s="30"/>
      <c r="B112" s="66" t="s">
        <v>105</v>
      </c>
      <c r="C112" s="66">
        <v>2019</v>
      </c>
      <c r="D112" s="66">
        <v>2026</v>
      </c>
      <c r="E112" s="66" t="s">
        <v>66</v>
      </c>
      <c r="F112" s="33" t="s">
        <v>38</v>
      </c>
      <c r="G112" s="32">
        <f>SUM(H112:N112)</f>
        <v>720000</v>
      </c>
      <c r="H112" s="32">
        <f>H113+H114+H115</f>
        <v>120000</v>
      </c>
      <c r="I112" s="32">
        <f t="shared" ref="I112:O112" si="38">I113+I114+I115</f>
        <v>120000</v>
      </c>
      <c r="J112" s="32">
        <f t="shared" si="38"/>
        <v>120000</v>
      </c>
      <c r="K112" s="32">
        <f t="shared" si="38"/>
        <v>120000</v>
      </c>
      <c r="L112" s="32">
        <f t="shared" si="38"/>
        <v>120000</v>
      </c>
      <c r="M112" s="45">
        <f t="shared" si="38"/>
        <v>120000</v>
      </c>
      <c r="N112" s="45">
        <f t="shared" si="38"/>
        <v>0</v>
      </c>
      <c r="O112" s="45">
        <f t="shared" si="38"/>
        <v>0</v>
      </c>
      <c r="P112" s="57"/>
      <c r="Q112" s="57"/>
      <c r="R112" s="57"/>
      <c r="S112" s="57"/>
      <c r="T112" s="57"/>
      <c r="U112" s="57"/>
      <c r="V112" s="57"/>
      <c r="W112" s="57"/>
      <c r="X112" s="60"/>
      <c r="Y112" s="50"/>
      <c r="Z112" s="62"/>
      <c r="AA112" s="62"/>
      <c r="AB112" s="57"/>
    </row>
    <row r="113" spans="1:28" ht="39" customHeight="1" x14ac:dyDescent="0.3">
      <c r="A113" s="30"/>
      <c r="B113" s="68"/>
      <c r="C113" s="68"/>
      <c r="D113" s="68"/>
      <c r="E113" s="68"/>
      <c r="F113" s="33" t="s">
        <v>98</v>
      </c>
      <c r="G113" s="32">
        <f>H113+I113+J113+K113+L113+M113+N113</f>
        <v>0</v>
      </c>
      <c r="H113" s="32">
        <v>0</v>
      </c>
      <c r="I113" s="32">
        <v>0</v>
      </c>
      <c r="J113" s="45">
        <v>0</v>
      </c>
      <c r="K113" s="45">
        <v>0</v>
      </c>
      <c r="L113" s="45">
        <v>0</v>
      </c>
      <c r="M113" s="45">
        <v>0</v>
      </c>
      <c r="N113" s="45">
        <v>0</v>
      </c>
      <c r="O113" s="45">
        <v>0</v>
      </c>
      <c r="P113" s="57"/>
      <c r="Q113" s="57"/>
      <c r="R113" s="57"/>
      <c r="S113" s="57"/>
      <c r="T113" s="57"/>
      <c r="U113" s="57"/>
      <c r="V113" s="57"/>
      <c r="W113" s="57"/>
      <c r="X113" s="60"/>
      <c r="Y113" s="50"/>
      <c r="Z113" s="62"/>
      <c r="AA113" s="62"/>
      <c r="AB113" s="57"/>
    </row>
    <row r="114" spans="1:28" ht="49.5" customHeight="1" x14ac:dyDescent="0.3">
      <c r="A114" s="30"/>
      <c r="B114" s="68"/>
      <c r="C114" s="68"/>
      <c r="D114" s="68"/>
      <c r="E114" s="68"/>
      <c r="F114" s="33" t="s">
        <v>37</v>
      </c>
      <c r="G114" s="32">
        <f>H114+I114</f>
        <v>0</v>
      </c>
      <c r="H114" s="32">
        <v>0</v>
      </c>
      <c r="I114" s="32">
        <v>0</v>
      </c>
      <c r="J114" s="45">
        <v>0</v>
      </c>
      <c r="K114" s="45">
        <v>0</v>
      </c>
      <c r="L114" s="45">
        <v>0</v>
      </c>
      <c r="M114" s="45">
        <v>0</v>
      </c>
      <c r="N114" s="45">
        <v>0</v>
      </c>
      <c r="O114" s="45">
        <v>0</v>
      </c>
      <c r="P114" s="57"/>
      <c r="Q114" s="57"/>
      <c r="R114" s="57"/>
      <c r="S114" s="57"/>
      <c r="T114" s="57"/>
      <c r="U114" s="57"/>
      <c r="V114" s="57"/>
      <c r="W114" s="57"/>
      <c r="X114" s="60"/>
      <c r="Y114" s="50"/>
      <c r="Z114" s="62"/>
      <c r="AA114" s="62"/>
      <c r="AB114" s="57"/>
    </row>
    <row r="115" spans="1:28" ht="59.25" customHeight="1" x14ac:dyDescent="0.3">
      <c r="A115" s="30"/>
      <c r="B115" s="67"/>
      <c r="C115" s="67"/>
      <c r="D115" s="67"/>
      <c r="E115" s="67"/>
      <c r="F115" s="33" t="s">
        <v>106</v>
      </c>
      <c r="G115" s="32">
        <f>H115+I115+J115+K115+L115+M115+N115</f>
        <v>720000</v>
      </c>
      <c r="H115" s="32">
        <v>120000</v>
      </c>
      <c r="I115" s="32">
        <v>120000</v>
      </c>
      <c r="J115" s="32">
        <v>120000</v>
      </c>
      <c r="K115" s="32">
        <v>120000</v>
      </c>
      <c r="L115" s="32">
        <v>120000</v>
      </c>
      <c r="M115" s="45">
        <v>120000</v>
      </c>
      <c r="N115" s="45">
        <v>0</v>
      </c>
      <c r="O115" s="45">
        <v>0</v>
      </c>
      <c r="P115" s="57"/>
      <c r="Q115" s="57"/>
      <c r="R115" s="57"/>
      <c r="S115" s="57"/>
      <c r="T115" s="57"/>
      <c r="U115" s="57"/>
      <c r="V115" s="57"/>
      <c r="W115" s="57"/>
      <c r="X115" s="60"/>
      <c r="Y115" s="50"/>
      <c r="Z115" s="62"/>
      <c r="AA115" s="62"/>
      <c r="AB115" s="57"/>
    </row>
    <row r="116" spans="1:28" ht="68.25" customHeight="1" x14ac:dyDescent="0.3">
      <c r="A116" s="30"/>
      <c r="B116" s="66" t="s">
        <v>79</v>
      </c>
      <c r="C116" s="66">
        <v>2019</v>
      </c>
      <c r="D116" s="66">
        <v>2026</v>
      </c>
      <c r="E116" s="66" t="s">
        <v>66</v>
      </c>
      <c r="F116" s="33" t="s">
        <v>38</v>
      </c>
      <c r="G116" s="32">
        <f>H116+I116+J116+K116+L116+M116+N116</f>
        <v>777220.79</v>
      </c>
      <c r="H116" s="32">
        <f t="shared" ref="H116:M116" si="39">H117+H118</f>
        <v>145174.78</v>
      </c>
      <c r="I116" s="32">
        <f t="shared" si="39"/>
        <v>105153</v>
      </c>
      <c r="J116" s="32">
        <f t="shared" si="39"/>
        <v>90690</v>
      </c>
      <c r="K116" s="32">
        <f t="shared" si="39"/>
        <v>209809.01</v>
      </c>
      <c r="L116" s="32">
        <v>111446</v>
      </c>
      <c r="M116" s="45">
        <f t="shared" si="39"/>
        <v>114948</v>
      </c>
      <c r="N116" s="45">
        <f>N117+N118</f>
        <v>0</v>
      </c>
      <c r="O116" s="45">
        <f>O117+O118</f>
        <v>0</v>
      </c>
      <c r="P116" s="57"/>
      <c r="Q116" s="57"/>
      <c r="R116" s="57"/>
      <c r="S116" s="57"/>
      <c r="T116" s="57"/>
      <c r="U116" s="57"/>
      <c r="V116" s="57"/>
      <c r="W116" s="57"/>
      <c r="X116" s="60"/>
      <c r="Y116" s="50"/>
      <c r="Z116" s="62"/>
      <c r="AA116" s="62"/>
      <c r="AB116" s="57"/>
    </row>
    <row r="117" spans="1:28" ht="85.5" customHeight="1" x14ac:dyDescent="0.3">
      <c r="A117" s="30"/>
      <c r="B117" s="68"/>
      <c r="C117" s="68"/>
      <c r="D117" s="68"/>
      <c r="E117" s="68"/>
      <c r="F117" s="33" t="s">
        <v>101</v>
      </c>
      <c r="G117" s="32">
        <f>H117+I117+J117+K117+L117+M117+N117</f>
        <v>777220.79</v>
      </c>
      <c r="H117" s="32">
        <f>H120</f>
        <v>145174.78</v>
      </c>
      <c r="I117" s="32">
        <v>105153</v>
      </c>
      <c r="J117" s="32">
        <f>J119</f>
        <v>90690</v>
      </c>
      <c r="K117" s="32">
        <v>209809.01</v>
      </c>
      <c r="L117" s="32">
        <v>111446</v>
      </c>
      <c r="M117" s="45">
        <v>114948</v>
      </c>
      <c r="N117" s="45">
        <v>0</v>
      </c>
      <c r="O117" s="45">
        <v>0</v>
      </c>
      <c r="P117" s="57"/>
      <c r="Q117" s="57"/>
      <c r="R117" s="57"/>
      <c r="S117" s="57"/>
      <c r="T117" s="57"/>
      <c r="U117" s="57"/>
      <c r="V117" s="57"/>
      <c r="W117" s="57"/>
      <c r="X117" s="60"/>
      <c r="Y117" s="50"/>
      <c r="Z117" s="62"/>
      <c r="AA117" s="62"/>
      <c r="AB117" s="57"/>
    </row>
    <row r="118" spans="1:28" ht="81.75" customHeight="1" x14ac:dyDescent="0.3">
      <c r="A118" s="30"/>
      <c r="B118" s="67"/>
      <c r="C118" s="67"/>
      <c r="D118" s="67"/>
      <c r="E118" s="67"/>
      <c r="F118" s="33" t="s">
        <v>37</v>
      </c>
      <c r="G118" s="32">
        <f>G121</f>
        <v>0</v>
      </c>
      <c r="H118" s="32">
        <f t="shared" ref="H118:N118" si="40">H121</f>
        <v>0</v>
      </c>
      <c r="I118" s="32">
        <f t="shared" si="40"/>
        <v>0</v>
      </c>
      <c r="J118" s="32">
        <f t="shared" si="40"/>
        <v>0</v>
      </c>
      <c r="K118" s="32">
        <f t="shared" si="40"/>
        <v>0</v>
      </c>
      <c r="L118" s="32">
        <f t="shared" si="40"/>
        <v>0</v>
      </c>
      <c r="M118" s="45">
        <f t="shared" si="40"/>
        <v>0</v>
      </c>
      <c r="N118" s="45">
        <f t="shared" si="40"/>
        <v>0</v>
      </c>
      <c r="O118" s="45">
        <v>0</v>
      </c>
      <c r="P118" s="57"/>
      <c r="Q118" s="57"/>
      <c r="R118" s="57"/>
      <c r="S118" s="57"/>
      <c r="T118" s="57"/>
      <c r="U118" s="57"/>
      <c r="V118" s="57"/>
      <c r="W118" s="57"/>
      <c r="X118" s="60"/>
      <c r="Y118" s="50"/>
      <c r="Z118" s="62"/>
      <c r="AA118" s="62"/>
      <c r="AB118" s="57"/>
    </row>
    <row r="119" spans="1:28" ht="143.25" customHeight="1" x14ac:dyDescent="0.3">
      <c r="A119" s="30"/>
      <c r="B119" s="66" t="s">
        <v>80</v>
      </c>
      <c r="C119" s="66">
        <v>2019</v>
      </c>
      <c r="D119" s="66">
        <v>2026</v>
      </c>
      <c r="E119" s="66" t="s">
        <v>66</v>
      </c>
      <c r="F119" s="33" t="s">
        <v>38</v>
      </c>
      <c r="G119" s="32">
        <f>H119+I119+J119+K119+L119+M119+N119</f>
        <v>341017.78</v>
      </c>
      <c r="H119" s="32">
        <f>H120</f>
        <v>145174.78</v>
      </c>
      <c r="I119" s="32">
        <f t="shared" ref="I119:N119" si="41">I120</f>
        <v>105153</v>
      </c>
      <c r="J119" s="32">
        <f t="shared" si="41"/>
        <v>90690</v>
      </c>
      <c r="K119" s="32">
        <f t="shared" si="41"/>
        <v>0</v>
      </c>
      <c r="L119" s="32">
        <f t="shared" si="41"/>
        <v>0</v>
      </c>
      <c r="M119" s="45">
        <f t="shared" si="41"/>
        <v>0</v>
      </c>
      <c r="N119" s="45">
        <f t="shared" si="41"/>
        <v>0</v>
      </c>
      <c r="O119" s="45">
        <v>0</v>
      </c>
      <c r="P119" s="57" t="s">
        <v>64</v>
      </c>
      <c r="Q119" s="50" t="s">
        <v>123</v>
      </c>
      <c r="R119" s="50">
        <v>1</v>
      </c>
      <c r="S119" s="50">
        <v>0</v>
      </c>
      <c r="T119" s="50">
        <v>0</v>
      </c>
      <c r="U119" s="50">
        <v>1</v>
      </c>
      <c r="V119" s="50">
        <v>0</v>
      </c>
      <c r="W119" s="50">
        <v>0</v>
      </c>
      <c r="X119" s="63">
        <v>0</v>
      </c>
      <c r="Y119" s="50">
        <v>0</v>
      </c>
      <c r="Z119" s="62"/>
      <c r="AA119" s="62"/>
      <c r="AB119" s="50">
        <v>0</v>
      </c>
    </row>
    <row r="120" spans="1:28" ht="161.25" customHeight="1" x14ac:dyDescent="0.3">
      <c r="A120" s="30"/>
      <c r="B120" s="68"/>
      <c r="C120" s="68"/>
      <c r="D120" s="68"/>
      <c r="E120" s="68"/>
      <c r="F120" s="33" t="s">
        <v>98</v>
      </c>
      <c r="G120" s="32">
        <f>H120+I120+J120+K120+L120+M120+N120</f>
        <v>341017.78</v>
      </c>
      <c r="H120" s="32">
        <v>145174.78</v>
      </c>
      <c r="I120" s="32">
        <v>105153</v>
      </c>
      <c r="J120" s="32">
        <v>90690</v>
      </c>
      <c r="K120" s="32">
        <v>0</v>
      </c>
      <c r="L120" s="32">
        <v>0</v>
      </c>
      <c r="M120" s="45">
        <v>0</v>
      </c>
      <c r="N120" s="45">
        <v>0</v>
      </c>
      <c r="O120" s="45">
        <v>0</v>
      </c>
      <c r="P120" s="51" t="s">
        <v>63</v>
      </c>
      <c r="Q120" s="50" t="s">
        <v>122</v>
      </c>
      <c r="R120" s="50">
        <v>100</v>
      </c>
      <c r="S120" s="50">
        <v>100</v>
      </c>
      <c r="T120" s="50">
        <v>100</v>
      </c>
      <c r="U120" s="50">
        <v>100</v>
      </c>
      <c r="V120" s="50">
        <v>100</v>
      </c>
      <c r="W120" s="50">
        <v>100</v>
      </c>
      <c r="X120" s="63">
        <v>100</v>
      </c>
      <c r="Y120" s="50">
        <v>100</v>
      </c>
      <c r="Z120" s="62"/>
      <c r="AA120" s="62"/>
      <c r="AB120" s="50">
        <v>100</v>
      </c>
    </row>
    <row r="121" spans="1:28" ht="63.75" customHeight="1" x14ac:dyDescent="0.3">
      <c r="A121" s="30"/>
      <c r="B121" s="67"/>
      <c r="C121" s="67"/>
      <c r="D121" s="67"/>
      <c r="E121" s="67"/>
      <c r="F121" s="33" t="s">
        <v>37</v>
      </c>
      <c r="G121" s="32">
        <v>0</v>
      </c>
      <c r="H121" s="32">
        <v>0</v>
      </c>
      <c r="I121" s="32">
        <v>0</v>
      </c>
      <c r="J121" s="32">
        <v>0</v>
      </c>
      <c r="K121" s="32">
        <v>0</v>
      </c>
      <c r="L121" s="32">
        <v>0</v>
      </c>
      <c r="M121" s="45">
        <v>0</v>
      </c>
      <c r="N121" s="45">
        <v>0</v>
      </c>
      <c r="O121" s="45">
        <v>0</v>
      </c>
      <c r="P121" s="57"/>
      <c r="Q121" s="57"/>
      <c r="R121" s="57"/>
      <c r="S121" s="57"/>
      <c r="T121" s="57"/>
      <c r="U121" s="57"/>
      <c r="V121" s="57"/>
      <c r="W121" s="57"/>
      <c r="X121" s="60"/>
      <c r="Y121" s="50"/>
      <c r="Z121" s="62"/>
      <c r="AA121" s="62"/>
      <c r="AB121" s="57"/>
    </row>
    <row r="122" spans="1:28" ht="84" customHeight="1" x14ac:dyDescent="0.3">
      <c r="A122" s="78" t="s">
        <v>41</v>
      </c>
      <c r="B122" s="80"/>
      <c r="C122" s="66">
        <v>2019</v>
      </c>
      <c r="D122" s="66">
        <v>2026</v>
      </c>
      <c r="E122" s="66" t="s">
        <v>66</v>
      </c>
      <c r="F122" s="33" t="s">
        <v>40</v>
      </c>
      <c r="G122" s="32">
        <f t="shared" ref="G122:J122" si="42">G26</f>
        <v>8110161.3900000006</v>
      </c>
      <c r="H122" s="32">
        <f t="shared" si="42"/>
        <v>1021395.38</v>
      </c>
      <c r="I122" s="32">
        <f t="shared" si="42"/>
        <v>801428.6</v>
      </c>
      <c r="J122" s="32">
        <f t="shared" si="42"/>
        <v>717761.9</v>
      </c>
      <c r="K122" s="32">
        <f>K41+K66+K90+K96+K99+K116</f>
        <v>2997758.6100000003</v>
      </c>
      <c r="L122" s="32">
        <f t="shared" ref="L122:O122" si="43">L41+L66+L90+L96+L99+L116</f>
        <v>1811868.9</v>
      </c>
      <c r="M122" s="45">
        <f t="shared" si="43"/>
        <v>709948</v>
      </c>
      <c r="N122" s="45">
        <f t="shared" si="43"/>
        <v>50000</v>
      </c>
      <c r="O122" s="45">
        <f t="shared" si="43"/>
        <v>50000</v>
      </c>
      <c r="P122" s="57"/>
      <c r="Q122" s="57"/>
      <c r="R122" s="57"/>
      <c r="S122" s="57"/>
      <c r="T122" s="57"/>
      <c r="U122" s="57"/>
      <c r="V122" s="57"/>
      <c r="W122" s="57"/>
      <c r="X122" s="60"/>
      <c r="Y122" s="50"/>
      <c r="Z122" s="62"/>
      <c r="AA122" s="62"/>
      <c r="AB122" s="57"/>
    </row>
    <row r="123" spans="1:28" ht="78.75" customHeight="1" x14ac:dyDescent="0.3">
      <c r="A123" s="81"/>
      <c r="B123" s="83"/>
      <c r="C123" s="68"/>
      <c r="D123" s="68"/>
      <c r="E123" s="68"/>
      <c r="F123" s="33" t="s">
        <v>98</v>
      </c>
      <c r="G123" s="32">
        <f t="shared" ref="G123:J123" si="44">G30</f>
        <v>3162563.43</v>
      </c>
      <c r="H123" s="32">
        <f t="shared" si="44"/>
        <v>177561.4</v>
      </c>
      <c r="I123" s="32">
        <f t="shared" si="44"/>
        <v>229141.27000000002</v>
      </c>
      <c r="J123" s="32">
        <f t="shared" si="44"/>
        <v>308632.16000000003</v>
      </c>
      <c r="K123" s="32">
        <f>K43+K68+K91+K97+K100+K117</f>
        <v>1368425</v>
      </c>
      <c r="L123" s="32">
        <v>438855.6</v>
      </c>
      <c r="M123" s="45">
        <f t="shared" ref="M123:O123" si="45">M43+M68+M91+M97+M100+M117</f>
        <v>589948</v>
      </c>
      <c r="N123" s="45">
        <f t="shared" si="45"/>
        <v>50000</v>
      </c>
      <c r="O123" s="45">
        <f t="shared" si="45"/>
        <v>50000</v>
      </c>
      <c r="P123" s="57"/>
      <c r="Q123" s="57"/>
      <c r="R123" s="57"/>
      <c r="S123" s="57"/>
      <c r="T123" s="57"/>
      <c r="U123" s="57"/>
      <c r="V123" s="57"/>
      <c r="W123" s="57"/>
      <c r="X123" s="60"/>
      <c r="Y123" s="50"/>
      <c r="Z123" s="62"/>
      <c r="AA123" s="62"/>
      <c r="AB123" s="57"/>
    </row>
    <row r="124" spans="1:28" ht="75.75" customHeight="1" x14ac:dyDescent="0.3">
      <c r="A124" s="81"/>
      <c r="B124" s="83"/>
      <c r="C124" s="68"/>
      <c r="D124" s="68"/>
      <c r="E124" s="68"/>
      <c r="F124" s="33" t="s">
        <v>37</v>
      </c>
      <c r="G124" s="32">
        <f>H124+I124+J124+K124+L124+M124+N124</f>
        <v>3149454.52</v>
      </c>
      <c r="H124" s="32">
        <f t="shared" ref="H124:J124" si="46">H36</f>
        <v>390871.24</v>
      </c>
      <c r="I124" s="32">
        <f t="shared" si="46"/>
        <v>298514.34999999998</v>
      </c>
      <c r="J124" s="32">
        <f t="shared" si="46"/>
        <v>236904.3</v>
      </c>
      <c r="K124" s="32">
        <f>K49+K74+K92+K101+K118</f>
        <v>1409704.26</v>
      </c>
      <c r="L124" s="32">
        <f t="shared" ref="L124:O124" si="47">L49+L74+L92+L101+L118</f>
        <v>813460.37</v>
      </c>
      <c r="M124" s="45">
        <f t="shared" si="47"/>
        <v>0</v>
      </c>
      <c r="N124" s="45">
        <f t="shared" si="47"/>
        <v>0</v>
      </c>
      <c r="O124" s="45">
        <f t="shared" si="47"/>
        <v>0</v>
      </c>
      <c r="P124" s="57"/>
      <c r="Q124" s="57"/>
      <c r="R124" s="57"/>
      <c r="S124" s="57"/>
      <c r="T124" s="57"/>
      <c r="U124" s="57"/>
      <c r="V124" s="57"/>
      <c r="W124" s="57"/>
      <c r="X124" s="60"/>
      <c r="Y124" s="50"/>
      <c r="Z124" s="62"/>
      <c r="AA124" s="62"/>
      <c r="AB124" s="57"/>
    </row>
    <row r="125" spans="1:28" ht="99" customHeight="1" x14ac:dyDescent="0.3">
      <c r="A125" s="81"/>
      <c r="B125" s="83"/>
      <c r="C125" s="68"/>
      <c r="D125" s="68"/>
      <c r="E125" s="68"/>
      <c r="F125" s="33" t="s">
        <v>69</v>
      </c>
      <c r="G125" s="32">
        <f>H125+I125+J125+K125+L125+M125+N125</f>
        <v>1040553.0399999999</v>
      </c>
      <c r="H125" s="32">
        <f t="shared" ref="H125:J126" si="48">H39</f>
        <v>332962.74</v>
      </c>
      <c r="I125" s="32">
        <f t="shared" si="48"/>
        <v>153772.98000000001</v>
      </c>
      <c r="J125" s="32">
        <f t="shared" si="48"/>
        <v>52225.440000000002</v>
      </c>
      <c r="K125" s="32">
        <f>K53+K78</f>
        <v>99629.35</v>
      </c>
      <c r="L125" s="32">
        <f t="shared" ref="L125:O125" si="49">L53+L78</f>
        <v>401962.53</v>
      </c>
      <c r="M125" s="45">
        <f t="shared" si="49"/>
        <v>0</v>
      </c>
      <c r="N125" s="45">
        <f t="shared" si="49"/>
        <v>0</v>
      </c>
      <c r="O125" s="45">
        <f t="shared" si="49"/>
        <v>0</v>
      </c>
      <c r="P125" s="50"/>
      <c r="Q125" s="50"/>
      <c r="R125" s="50"/>
      <c r="S125" s="50"/>
      <c r="T125" s="50"/>
      <c r="U125" s="50"/>
      <c r="V125" s="50"/>
      <c r="W125" s="50"/>
      <c r="X125" s="50"/>
      <c r="Y125" s="50"/>
      <c r="Z125" s="62"/>
      <c r="AA125" s="62"/>
      <c r="AB125" s="57"/>
    </row>
    <row r="126" spans="1:28" ht="78" customHeight="1" x14ac:dyDescent="0.3">
      <c r="A126" s="84"/>
      <c r="B126" s="86"/>
      <c r="C126" s="67"/>
      <c r="D126" s="67"/>
      <c r="E126" s="67"/>
      <c r="F126" s="33" t="s">
        <v>107</v>
      </c>
      <c r="G126" s="32">
        <f>SUM(H126:N126)</f>
        <v>757590.4</v>
      </c>
      <c r="H126" s="32">
        <f t="shared" si="48"/>
        <v>120000</v>
      </c>
      <c r="I126" s="32">
        <f t="shared" si="48"/>
        <v>120000</v>
      </c>
      <c r="J126" s="32">
        <f t="shared" si="48"/>
        <v>120000</v>
      </c>
      <c r="K126" s="32">
        <f>K102</f>
        <v>120000</v>
      </c>
      <c r="L126" s="32">
        <f>L102+L84</f>
        <v>157590.39999999999</v>
      </c>
      <c r="M126" s="45">
        <f t="shared" ref="M126:O126" si="50">M102</f>
        <v>120000</v>
      </c>
      <c r="N126" s="45">
        <f t="shared" si="50"/>
        <v>0</v>
      </c>
      <c r="O126" s="45">
        <f t="shared" si="50"/>
        <v>0</v>
      </c>
      <c r="P126" s="57"/>
      <c r="Q126" s="57"/>
      <c r="R126" s="57"/>
      <c r="S126" s="57"/>
      <c r="T126" s="57"/>
      <c r="U126" s="57"/>
      <c r="V126" s="57"/>
      <c r="W126" s="57"/>
      <c r="X126" s="57"/>
      <c r="Y126" s="57"/>
      <c r="Z126" s="62"/>
      <c r="AA126" s="62"/>
      <c r="AB126" s="57"/>
    </row>
    <row r="127" spans="1:28" x14ac:dyDescent="0.3">
      <c r="A127" s="93"/>
      <c r="B127" s="75" t="s">
        <v>42</v>
      </c>
      <c r="C127" s="93">
        <v>2019</v>
      </c>
      <c r="D127" s="93">
        <v>2026</v>
      </c>
      <c r="E127" s="93" t="s">
        <v>66</v>
      </c>
      <c r="F127" s="92" t="s">
        <v>27</v>
      </c>
      <c r="G127" s="70">
        <f>SUM(G129:G138)</f>
        <v>102464313.80000001</v>
      </c>
      <c r="H127" s="70">
        <f t="shared" ref="H127:J127" si="51">SUM(H129:H138)</f>
        <v>18474147.960000001</v>
      </c>
      <c r="I127" s="70">
        <f t="shared" si="51"/>
        <v>12421760</v>
      </c>
      <c r="J127" s="70">
        <f t="shared" si="51"/>
        <v>16338197.190000001</v>
      </c>
      <c r="K127" s="76">
        <f>K139</f>
        <v>23250946.16</v>
      </c>
      <c r="L127" s="76">
        <f t="shared" ref="L127:N127" si="52">L139</f>
        <v>19796585.130000003</v>
      </c>
      <c r="M127" s="76">
        <f t="shared" si="52"/>
        <v>12072868.18</v>
      </c>
      <c r="N127" s="76">
        <f t="shared" si="52"/>
        <v>109809.18</v>
      </c>
      <c r="O127" s="76">
        <f t="shared" ref="O127" si="53">O139</f>
        <v>109809.18</v>
      </c>
      <c r="P127" s="75" t="s">
        <v>23</v>
      </c>
      <c r="Q127" s="75" t="s">
        <v>21</v>
      </c>
      <c r="R127" s="75" t="s">
        <v>24</v>
      </c>
      <c r="S127" s="75" t="s">
        <v>22</v>
      </c>
      <c r="T127" s="75" t="s">
        <v>22</v>
      </c>
      <c r="U127" s="75" t="s">
        <v>21</v>
      </c>
      <c r="V127" s="75" t="s">
        <v>21</v>
      </c>
      <c r="W127" s="75" t="s">
        <v>21</v>
      </c>
      <c r="X127" s="75" t="s">
        <v>21</v>
      </c>
      <c r="Y127" s="75" t="s">
        <v>21</v>
      </c>
      <c r="Z127" s="62"/>
      <c r="AA127" s="62"/>
      <c r="AB127" s="66" t="s">
        <v>152</v>
      </c>
    </row>
    <row r="128" spans="1:28" ht="57" customHeight="1" x14ac:dyDescent="0.3">
      <c r="A128" s="93"/>
      <c r="B128" s="75"/>
      <c r="C128" s="93"/>
      <c r="D128" s="93"/>
      <c r="E128" s="93"/>
      <c r="F128" s="92"/>
      <c r="G128" s="72"/>
      <c r="H128" s="72"/>
      <c r="I128" s="72"/>
      <c r="J128" s="72"/>
      <c r="K128" s="77"/>
      <c r="L128" s="77"/>
      <c r="M128" s="77"/>
      <c r="N128" s="77"/>
      <c r="O128" s="77"/>
      <c r="P128" s="75"/>
      <c r="Q128" s="75"/>
      <c r="R128" s="75"/>
      <c r="S128" s="75"/>
      <c r="T128" s="75"/>
      <c r="U128" s="75"/>
      <c r="V128" s="75"/>
      <c r="W128" s="75"/>
      <c r="X128" s="75"/>
      <c r="Y128" s="75"/>
      <c r="Z128" s="62"/>
      <c r="AA128" s="62"/>
      <c r="AB128" s="68"/>
    </row>
    <row r="129" spans="1:28" x14ac:dyDescent="0.3">
      <c r="A129" s="93"/>
      <c r="B129" s="75"/>
      <c r="C129" s="93"/>
      <c r="D129" s="93"/>
      <c r="E129" s="93"/>
      <c r="F129" s="92" t="s">
        <v>101</v>
      </c>
      <c r="G129" s="70">
        <f>SUM(H129:N134)</f>
        <v>80975708.150000006</v>
      </c>
      <c r="H129" s="69">
        <f>H152+H155+H158+H161+H164+H167+H170+H173</f>
        <v>13073093.810000001</v>
      </c>
      <c r="I129" s="69">
        <f>I152+I155+I158+I161+I164+I167+I170+I173</f>
        <v>12421760</v>
      </c>
      <c r="J129" s="69">
        <f>J152+J155+J158+J161+J164+J167+J170+J173</f>
        <v>16338197.190000001</v>
      </c>
      <c r="K129" s="94">
        <f>K141</f>
        <v>14539164.619999999</v>
      </c>
      <c r="L129" s="94">
        <f t="shared" ref="L129:N129" si="54">L141</f>
        <v>12420815.170000002</v>
      </c>
      <c r="M129" s="94">
        <f t="shared" si="54"/>
        <v>12072868.18</v>
      </c>
      <c r="N129" s="94">
        <f t="shared" si="54"/>
        <v>109809.18</v>
      </c>
      <c r="O129" s="94">
        <f t="shared" ref="O129" si="55">O141</f>
        <v>109809.18</v>
      </c>
      <c r="P129" s="75"/>
      <c r="Q129" s="75"/>
      <c r="R129" s="75"/>
      <c r="S129" s="75"/>
      <c r="T129" s="75"/>
      <c r="U129" s="75"/>
      <c r="V129" s="75"/>
      <c r="W129" s="75"/>
      <c r="X129" s="75"/>
      <c r="Y129" s="75"/>
      <c r="Z129" s="62"/>
      <c r="AA129" s="62"/>
      <c r="AB129" s="68"/>
    </row>
    <row r="130" spans="1:28" x14ac:dyDescent="0.3">
      <c r="A130" s="93"/>
      <c r="B130" s="75"/>
      <c r="C130" s="93"/>
      <c r="D130" s="93"/>
      <c r="E130" s="93"/>
      <c r="F130" s="92"/>
      <c r="G130" s="71"/>
      <c r="H130" s="69"/>
      <c r="I130" s="69"/>
      <c r="J130" s="69"/>
      <c r="K130" s="94"/>
      <c r="L130" s="94"/>
      <c r="M130" s="94"/>
      <c r="N130" s="94"/>
      <c r="O130" s="94"/>
      <c r="P130" s="75"/>
      <c r="Q130" s="75"/>
      <c r="R130" s="75"/>
      <c r="S130" s="75"/>
      <c r="T130" s="75"/>
      <c r="U130" s="75"/>
      <c r="V130" s="75"/>
      <c r="W130" s="75"/>
      <c r="X130" s="75"/>
      <c r="Y130" s="75"/>
      <c r="Z130" s="62"/>
      <c r="AA130" s="62"/>
      <c r="AB130" s="68"/>
    </row>
    <row r="131" spans="1:28" x14ac:dyDescent="0.3">
      <c r="A131" s="93"/>
      <c r="B131" s="75"/>
      <c r="C131" s="93"/>
      <c r="D131" s="93"/>
      <c r="E131" s="93"/>
      <c r="F131" s="92"/>
      <c r="G131" s="71"/>
      <c r="H131" s="69"/>
      <c r="I131" s="69"/>
      <c r="J131" s="69"/>
      <c r="K131" s="94"/>
      <c r="L131" s="94"/>
      <c r="M131" s="94"/>
      <c r="N131" s="94"/>
      <c r="O131" s="94"/>
      <c r="P131" s="75"/>
      <c r="Q131" s="75"/>
      <c r="R131" s="75"/>
      <c r="S131" s="75"/>
      <c r="T131" s="75"/>
      <c r="U131" s="75"/>
      <c r="V131" s="75"/>
      <c r="W131" s="75"/>
      <c r="X131" s="75"/>
      <c r="Y131" s="75"/>
      <c r="Z131" s="62"/>
      <c r="AA131" s="62"/>
      <c r="AB131" s="68"/>
    </row>
    <row r="132" spans="1:28" x14ac:dyDescent="0.3">
      <c r="A132" s="93"/>
      <c r="B132" s="75"/>
      <c r="C132" s="93"/>
      <c r="D132" s="93"/>
      <c r="E132" s="93"/>
      <c r="F132" s="92"/>
      <c r="G132" s="71"/>
      <c r="H132" s="69"/>
      <c r="I132" s="69"/>
      <c r="J132" s="69"/>
      <c r="K132" s="94"/>
      <c r="L132" s="94"/>
      <c r="M132" s="94"/>
      <c r="N132" s="94"/>
      <c r="O132" s="94"/>
      <c r="P132" s="75"/>
      <c r="Q132" s="75"/>
      <c r="R132" s="75"/>
      <c r="S132" s="75"/>
      <c r="T132" s="75"/>
      <c r="U132" s="75"/>
      <c r="V132" s="75"/>
      <c r="W132" s="75"/>
      <c r="X132" s="75"/>
      <c r="Y132" s="75"/>
      <c r="Z132" s="62"/>
      <c r="AA132" s="62"/>
      <c r="AB132" s="68"/>
    </row>
    <row r="133" spans="1:28" x14ac:dyDescent="0.3">
      <c r="A133" s="93"/>
      <c r="B133" s="75"/>
      <c r="C133" s="93"/>
      <c r="D133" s="93"/>
      <c r="E133" s="93"/>
      <c r="F133" s="92"/>
      <c r="G133" s="71"/>
      <c r="H133" s="69"/>
      <c r="I133" s="69"/>
      <c r="J133" s="69"/>
      <c r="K133" s="94"/>
      <c r="L133" s="94"/>
      <c r="M133" s="94"/>
      <c r="N133" s="94"/>
      <c r="O133" s="94"/>
      <c r="P133" s="75"/>
      <c r="Q133" s="75"/>
      <c r="R133" s="75"/>
      <c r="S133" s="75"/>
      <c r="T133" s="75"/>
      <c r="U133" s="75"/>
      <c r="V133" s="75"/>
      <c r="W133" s="75"/>
      <c r="X133" s="75"/>
      <c r="Y133" s="75"/>
      <c r="Z133" s="62"/>
      <c r="AA133" s="62"/>
      <c r="AB133" s="68"/>
    </row>
    <row r="134" spans="1:28" ht="58.5" customHeight="1" x14ac:dyDescent="0.3">
      <c r="A134" s="93"/>
      <c r="B134" s="75"/>
      <c r="C134" s="93"/>
      <c r="D134" s="93"/>
      <c r="E134" s="93"/>
      <c r="F134" s="92"/>
      <c r="G134" s="72"/>
      <c r="H134" s="69"/>
      <c r="I134" s="69"/>
      <c r="J134" s="69"/>
      <c r="K134" s="94"/>
      <c r="L134" s="94"/>
      <c r="M134" s="94"/>
      <c r="N134" s="94"/>
      <c r="O134" s="94"/>
      <c r="P134" s="75"/>
      <c r="Q134" s="75"/>
      <c r="R134" s="75"/>
      <c r="S134" s="75"/>
      <c r="T134" s="75"/>
      <c r="U134" s="75"/>
      <c r="V134" s="75"/>
      <c r="W134" s="75"/>
      <c r="X134" s="75"/>
      <c r="Y134" s="75"/>
      <c r="Z134" s="62"/>
      <c r="AA134" s="62"/>
      <c r="AB134" s="68"/>
    </row>
    <row r="135" spans="1:28" x14ac:dyDescent="0.3">
      <c r="A135" s="93"/>
      <c r="B135" s="75"/>
      <c r="C135" s="93"/>
      <c r="D135" s="93"/>
      <c r="E135" s="93"/>
      <c r="F135" s="92" t="s">
        <v>28</v>
      </c>
      <c r="G135" s="70">
        <f>G153+G156+G159+G162+G165+G168+G171+G174</f>
        <v>21488605.650000002</v>
      </c>
      <c r="H135" s="70">
        <f t="shared" ref="H135:J135" si="56">H153+H156+H159+H162+H165+H168+H171+H174</f>
        <v>5401054.1500000004</v>
      </c>
      <c r="I135" s="70">
        <f t="shared" si="56"/>
        <v>0</v>
      </c>
      <c r="J135" s="70">
        <f t="shared" si="56"/>
        <v>0</v>
      </c>
      <c r="K135" s="76">
        <f>K147</f>
        <v>8711781.540000001</v>
      </c>
      <c r="L135" s="76">
        <f>L147</f>
        <v>7375769.96</v>
      </c>
      <c r="M135" s="89">
        <f>M147</f>
        <v>0</v>
      </c>
      <c r="N135" s="89">
        <f>N147</f>
        <v>0</v>
      </c>
      <c r="O135" s="89">
        <f>O147</f>
        <v>0</v>
      </c>
      <c r="P135" s="75"/>
      <c r="Q135" s="75"/>
      <c r="R135" s="75"/>
      <c r="S135" s="75"/>
      <c r="T135" s="75"/>
      <c r="U135" s="75"/>
      <c r="V135" s="75"/>
      <c r="W135" s="75"/>
      <c r="X135" s="75"/>
      <c r="Y135" s="75"/>
      <c r="Z135" s="62"/>
      <c r="AA135" s="62"/>
      <c r="AB135" s="68"/>
    </row>
    <row r="136" spans="1:28" x14ac:dyDescent="0.3">
      <c r="A136" s="93"/>
      <c r="B136" s="75"/>
      <c r="C136" s="93"/>
      <c r="D136" s="93"/>
      <c r="E136" s="93"/>
      <c r="F136" s="92"/>
      <c r="G136" s="71"/>
      <c r="H136" s="71"/>
      <c r="I136" s="71"/>
      <c r="J136" s="71"/>
      <c r="K136" s="104"/>
      <c r="L136" s="104"/>
      <c r="M136" s="90"/>
      <c r="N136" s="90"/>
      <c r="O136" s="90"/>
      <c r="P136" s="75"/>
      <c r="Q136" s="75"/>
      <c r="R136" s="75"/>
      <c r="S136" s="75"/>
      <c r="T136" s="75"/>
      <c r="U136" s="75"/>
      <c r="V136" s="75"/>
      <c r="W136" s="75"/>
      <c r="X136" s="75"/>
      <c r="Y136" s="75"/>
      <c r="Z136" s="62"/>
      <c r="AA136" s="62"/>
      <c r="AB136" s="68"/>
    </row>
    <row r="137" spans="1:28" x14ac:dyDescent="0.3">
      <c r="A137" s="93"/>
      <c r="B137" s="75"/>
      <c r="C137" s="93"/>
      <c r="D137" s="93"/>
      <c r="E137" s="93"/>
      <c r="F137" s="92"/>
      <c r="G137" s="71"/>
      <c r="H137" s="71"/>
      <c r="I137" s="71"/>
      <c r="J137" s="71"/>
      <c r="K137" s="104"/>
      <c r="L137" s="104"/>
      <c r="M137" s="90"/>
      <c r="N137" s="90"/>
      <c r="O137" s="90"/>
      <c r="P137" s="75"/>
      <c r="Q137" s="75"/>
      <c r="R137" s="75"/>
      <c r="S137" s="75"/>
      <c r="T137" s="75"/>
      <c r="U137" s="75"/>
      <c r="V137" s="75"/>
      <c r="W137" s="75"/>
      <c r="X137" s="75"/>
      <c r="Y137" s="75"/>
      <c r="Z137" s="62"/>
      <c r="AA137" s="62"/>
      <c r="AB137" s="68"/>
    </row>
    <row r="138" spans="1:28" ht="39.75" customHeight="1" x14ac:dyDescent="0.3">
      <c r="A138" s="93"/>
      <c r="B138" s="75"/>
      <c r="C138" s="93"/>
      <c r="D138" s="93"/>
      <c r="E138" s="93"/>
      <c r="F138" s="92"/>
      <c r="G138" s="72"/>
      <c r="H138" s="72"/>
      <c r="I138" s="72"/>
      <c r="J138" s="72"/>
      <c r="K138" s="77"/>
      <c r="L138" s="77"/>
      <c r="M138" s="91"/>
      <c r="N138" s="91"/>
      <c r="O138" s="91"/>
      <c r="P138" s="66"/>
      <c r="Q138" s="66"/>
      <c r="R138" s="66"/>
      <c r="S138" s="66"/>
      <c r="T138" s="66"/>
      <c r="U138" s="66"/>
      <c r="V138" s="66"/>
      <c r="W138" s="66"/>
      <c r="X138" s="66"/>
      <c r="Y138" s="66"/>
      <c r="Z138" s="62"/>
      <c r="AA138" s="62"/>
      <c r="AB138" s="67"/>
    </row>
    <row r="139" spans="1:28" ht="16.5" customHeight="1" x14ac:dyDescent="0.3">
      <c r="A139" s="93"/>
      <c r="B139" s="75" t="s">
        <v>43</v>
      </c>
      <c r="C139" s="93">
        <v>2019</v>
      </c>
      <c r="D139" s="93">
        <v>2026</v>
      </c>
      <c r="E139" s="93" t="s">
        <v>66</v>
      </c>
      <c r="F139" s="92" t="s">
        <v>27</v>
      </c>
      <c r="G139" s="69">
        <f>H139+I139+J139+K139+L139+M139+N139</f>
        <v>102464313.80000001</v>
      </c>
      <c r="H139" s="69">
        <f t="shared" ref="H139:J139" si="57">H141+H147</f>
        <v>18474147.960000001</v>
      </c>
      <c r="I139" s="69">
        <f t="shared" si="57"/>
        <v>12421760</v>
      </c>
      <c r="J139" s="69">
        <f t="shared" si="57"/>
        <v>16338197.190000001</v>
      </c>
      <c r="K139" s="69">
        <f>K151+K154+K157+K160+K163+K166+K169+K172</f>
        <v>23250946.16</v>
      </c>
      <c r="L139" s="69">
        <f t="shared" ref="L139:N139" si="58">L151+L154+L157+L160+L163+L166+L169+L172</f>
        <v>19796585.130000003</v>
      </c>
      <c r="M139" s="69">
        <f t="shared" si="58"/>
        <v>12072868.18</v>
      </c>
      <c r="N139" s="69">
        <f t="shared" si="58"/>
        <v>109809.18</v>
      </c>
      <c r="O139" s="95">
        <f t="shared" ref="O139" si="59">O151+O154+O157+O160+O163+O166+O169+O172</f>
        <v>109809.18</v>
      </c>
      <c r="P139" s="92" t="s">
        <v>90</v>
      </c>
      <c r="Q139" s="75" t="s">
        <v>122</v>
      </c>
      <c r="R139" s="75">
        <v>73.7</v>
      </c>
      <c r="S139" s="75">
        <v>73.099999999999994</v>
      </c>
      <c r="T139" s="75">
        <v>73.2</v>
      </c>
      <c r="U139" s="75">
        <v>73.3</v>
      </c>
      <c r="V139" s="75">
        <v>73.599999999999994</v>
      </c>
      <c r="W139" s="75">
        <v>73.599999999999994</v>
      </c>
      <c r="X139" s="75">
        <v>73.599999999999994</v>
      </c>
      <c r="Y139" s="75">
        <v>73.7</v>
      </c>
      <c r="Z139" s="62"/>
      <c r="AA139" s="62"/>
      <c r="AB139" s="66">
        <v>73.7</v>
      </c>
    </row>
    <row r="140" spans="1:28" ht="66" customHeight="1" x14ac:dyDescent="0.3">
      <c r="A140" s="93"/>
      <c r="B140" s="75"/>
      <c r="C140" s="93"/>
      <c r="D140" s="93"/>
      <c r="E140" s="93"/>
      <c r="F140" s="92"/>
      <c r="G140" s="69"/>
      <c r="H140" s="69"/>
      <c r="I140" s="69"/>
      <c r="J140" s="69"/>
      <c r="K140" s="69"/>
      <c r="L140" s="69"/>
      <c r="M140" s="69"/>
      <c r="N140" s="69"/>
      <c r="O140" s="95"/>
      <c r="P140" s="92"/>
      <c r="Q140" s="75"/>
      <c r="R140" s="75"/>
      <c r="S140" s="75"/>
      <c r="T140" s="75"/>
      <c r="U140" s="75"/>
      <c r="V140" s="75"/>
      <c r="W140" s="75"/>
      <c r="X140" s="75"/>
      <c r="Y140" s="75"/>
      <c r="Z140" s="62"/>
      <c r="AA140" s="62"/>
      <c r="AB140" s="67"/>
    </row>
    <row r="141" spans="1:28" x14ac:dyDescent="0.3">
      <c r="A141" s="93"/>
      <c r="B141" s="75"/>
      <c r="C141" s="93"/>
      <c r="D141" s="93"/>
      <c r="E141" s="93"/>
      <c r="F141" s="92" t="s">
        <v>102</v>
      </c>
      <c r="G141" s="69">
        <f>H141+I141+J141+K141+L141+M141+N141</f>
        <v>80975708.150000006</v>
      </c>
      <c r="H141" s="70">
        <f>H152+H155+H158+H161+H164+H167+H170</f>
        <v>13073093.810000001</v>
      </c>
      <c r="I141" s="70">
        <f t="shared" ref="I141:J141" si="60">I152+I155+I158+I161+I164+I167+I170</f>
        <v>12421760</v>
      </c>
      <c r="J141" s="70">
        <f t="shared" si="60"/>
        <v>16338197.190000001</v>
      </c>
      <c r="K141" s="70">
        <f>K152+K155+K158+K161+K164+K167+K170+K173</f>
        <v>14539164.619999999</v>
      </c>
      <c r="L141" s="70">
        <f t="shared" ref="L141:N141" si="61">L152+L155+L158+L161+L164+L167+L170+L173</f>
        <v>12420815.170000002</v>
      </c>
      <c r="M141" s="70">
        <f t="shared" si="61"/>
        <v>12072868.18</v>
      </c>
      <c r="N141" s="70">
        <f t="shared" si="61"/>
        <v>109809.18</v>
      </c>
      <c r="O141" s="73">
        <f t="shared" ref="O141" si="62">O152+O155+O158+O161+O164+O167+O170+O173</f>
        <v>109809.18</v>
      </c>
      <c r="P141" s="75" t="s">
        <v>91</v>
      </c>
      <c r="Q141" s="75" t="s">
        <v>122</v>
      </c>
      <c r="R141" s="75">
        <v>92.5</v>
      </c>
      <c r="S141" s="75">
        <v>89.2</v>
      </c>
      <c r="T141" s="75">
        <v>89.2</v>
      </c>
      <c r="U141" s="75">
        <v>89.2</v>
      </c>
      <c r="V141" s="75">
        <v>92.2</v>
      </c>
      <c r="W141" s="75">
        <v>92.3</v>
      </c>
      <c r="X141" s="75">
        <v>92.4</v>
      </c>
      <c r="Y141" s="75">
        <v>92.4</v>
      </c>
      <c r="Z141" s="62"/>
      <c r="AA141" s="62"/>
      <c r="AB141" s="66">
        <v>92.5</v>
      </c>
    </row>
    <row r="142" spans="1:28" x14ac:dyDescent="0.3">
      <c r="A142" s="93"/>
      <c r="B142" s="75"/>
      <c r="C142" s="93"/>
      <c r="D142" s="93"/>
      <c r="E142" s="93"/>
      <c r="F142" s="92"/>
      <c r="G142" s="69"/>
      <c r="H142" s="71"/>
      <c r="I142" s="71"/>
      <c r="J142" s="71"/>
      <c r="K142" s="71"/>
      <c r="L142" s="71"/>
      <c r="M142" s="71"/>
      <c r="N142" s="71"/>
      <c r="O142" s="74"/>
      <c r="P142" s="75"/>
      <c r="Q142" s="75"/>
      <c r="R142" s="75"/>
      <c r="S142" s="75"/>
      <c r="T142" s="75"/>
      <c r="U142" s="75"/>
      <c r="V142" s="75"/>
      <c r="W142" s="75"/>
      <c r="X142" s="75"/>
      <c r="Y142" s="75"/>
      <c r="Z142" s="62"/>
      <c r="AA142" s="62"/>
      <c r="AB142" s="68"/>
    </row>
    <row r="143" spans="1:28" ht="3.75" customHeight="1" x14ac:dyDescent="0.3">
      <c r="A143" s="93"/>
      <c r="B143" s="75"/>
      <c r="C143" s="93"/>
      <c r="D143" s="93"/>
      <c r="E143" s="93"/>
      <c r="F143" s="92"/>
      <c r="G143" s="69"/>
      <c r="H143" s="71"/>
      <c r="I143" s="71"/>
      <c r="J143" s="71"/>
      <c r="K143" s="71"/>
      <c r="L143" s="71"/>
      <c r="M143" s="71"/>
      <c r="N143" s="71"/>
      <c r="O143" s="74"/>
      <c r="P143" s="75"/>
      <c r="Q143" s="75"/>
      <c r="R143" s="75"/>
      <c r="S143" s="75"/>
      <c r="T143" s="75"/>
      <c r="U143" s="75"/>
      <c r="V143" s="75"/>
      <c r="W143" s="75"/>
      <c r="X143" s="75"/>
      <c r="Y143" s="75"/>
      <c r="Z143" s="62"/>
      <c r="AA143" s="62"/>
      <c r="AB143" s="68"/>
    </row>
    <row r="144" spans="1:28" ht="6.75" customHeight="1" x14ac:dyDescent="0.3">
      <c r="A144" s="93"/>
      <c r="B144" s="75"/>
      <c r="C144" s="93"/>
      <c r="D144" s="93"/>
      <c r="E144" s="93"/>
      <c r="F144" s="92"/>
      <c r="G144" s="69"/>
      <c r="H144" s="71"/>
      <c r="I144" s="71"/>
      <c r="J144" s="71"/>
      <c r="K144" s="71"/>
      <c r="L144" s="71"/>
      <c r="M144" s="71"/>
      <c r="N144" s="71"/>
      <c r="O144" s="74"/>
      <c r="P144" s="75"/>
      <c r="Q144" s="75"/>
      <c r="R144" s="75"/>
      <c r="S144" s="75"/>
      <c r="T144" s="75"/>
      <c r="U144" s="75"/>
      <c r="V144" s="75"/>
      <c r="W144" s="75"/>
      <c r="X144" s="75"/>
      <c r="Y144" s="75"/>
      <c r="Z144" s="62"/>
      <c r="AA144" s="62"/>
      <c r="AB144" s="68"/>
    </row>
    <row r="145" spans="1:28" ht="15.75" customHeight="1" x14ac:dyDescent="0.3">
      <c r="A145" s="93"/>
      <c r="B145" s="75"/>
      <c r="C145" s="93"/>
      <c r="D145" s="93"/>
      <c r="E145" s="93"/>
      <c r="F145" s="92"/>
      <c r="G145" s="69"/>
      <c r="H145" s="71"/>
      <c r="I145" s="71"/>
      <c r="J145" s="71"/>
      <c r="K145" s="71"/>
      <c r="L145" s="71"/>
      <c r="M145" s="71"/>
      <c r="N145" s="71"/>
      <c r="O145" s="74"/>
      <c r="P145" s="75"/>
      <c r="Q145" s="75"/>
      <c r="R145" s="75"/>
      <c r="S145" s="75"/>
      <c r="T145" s="75"/>
      <c r="U145" s="75"/>
      <c r="V145" s="75"/>
      <c r="W145" s="75"/>
      <c r="X145" s="75"/>
      <c r="Y145" s="75"/>
      <c r="Z145" s="62"/>
      <c r="AA145" s="62"/>
      <c r="AB145" s="68"/>
    </row>
    <row r="146" spans="1:28" ht="21" hidden="1" customHeight="1" x14ac:dyDescent="0.3">
      <c r="A146" s="93"/>
      <c r="B146" s="75"/>
      <c r="C146" s="93"/>
      <c r="D146" s="93"/>
      <c r="E146" s="93"/>
      <c r="F146" s="92"/>
      <c r="G146" s="69"/>
      <c r="H146" s="72"/>
      <c r="I146" s="72"/>
      <c r="J146" s="72"/>
      <c r="K146" s="72"/>
      <c r="L146" s="72"/>
      <c r="M146" s="72"/>
      <c r="N146" s="72"/>
      <c r="O146" s="96"/>
      <c r="P146" s="75"/>
      <c r="Q146" s="75"/>
      <c r="R146" s="75"/>
      <c r="S146" s="75"/>
      <c r="T146" s="75"/>
      <c r="U146" s="75"/>
      <c r="V146" s="75"/>
      <c r="W146" s="75"/>
      <c r="X146" s="75"/>
      <c r="Y146" s="75"/>
      <c r="Z146" s="62"/>
      <c r="AA146" s="62"/>
      <c r="AB146" s="68"/>
    </row>
    <row r="147" spans="1:28" x14ac:dyDescent="0.3">
      <c r="A147" s="93"/>
      <c r="B147" s="75"/>
      <c r="C147" s="93"/>
      <c r="D147" s="93"/>
      <c r="E147" s="93"/>
      <c r="F147" s="92" t="s">
        <v>28</v>
      </c>
      <c r="G147" s="69">
        <f>G153+G156+G159+G162+G165+G168+G171</f>
        <v>16136916.880000001</v>
      </c>
      <c r="H147" s="70">
        <f>H168</f>
        <v>5401054.1500000004</v>
      </c>
      <c r="I147" s="69">
        <v>0</v>
      </c>
      <c r="J147" s="69">
        <v>0</v>
      </c>
      <c r="K147" s="69">
        <f>K153+K156+K159+K162+K165+K168+K171+K174</f>
        <v>8711781.540000001</v>
      </c>
      <c r="L147" s="69">
        <f t="shared" ref="L147:N147" si="63">L153+L156+L159+L162+L165+L168+L171+L174</f>
        <v>7375769.96</v>
      </c>
      <c r="M147" s="69">
        <f>M153+M156+M159+M162+M165+M168+M171+M174</f>
        <v>0</v>
      </c>
      <c r="N147" s="69">
        <f t="shared" si="63"/>
        <v>0</v>
      </c>
      <c r="O147" s="95">
        <f>O153+O156+O159+O162+O165+O168+O171+O174</f>
        <v>0</v>
      </c>
      <c r="P147" s="75"/>
      <c r="Q147" s="75"/>
      <c r="R147" s="75"/>
      <c r="S147" s="75"/>
      <c r="T147" s="75"/>
      <c r="U147" s="75"/>
      <c r="V147" s="75"/>
      <c r="W147" s="75"/>
      <c r="X147" s="75"/>
      <c r="Y147" s="75"/>
      <c r="Z147" s="62"/>
      <c r="AA147" s="62"/>
      <c r="AB147" s="68"/>
    </row>
    <row r="148" spans="1:28" x14ac:dyDescent="0.3">
      <c r="A148" s="93"/>
      <c r="B148" s="75"/>
      <c r="C148" s="93"/>
      <c r="D148" s="93"/>
      <c r="E148" s="93"/>
      <c r="F148" s="92"/>
      <c r="G148" s="69"/>
      <c r="H148" s="71"/>
      <c r="I148" s="69"/>
      <c r="J148" s="69"/>
      <c r="K148" s="69"/>
      <c r="L148" s="69"/>
      <c r="M148" s="69"/>
      <c r="N148" s="69"/>
      <c r="O148" s="95"/>
      <c r="P148" s="75"/>
      <c r="Q148" s="75"/>
      <c r="R148" s="75"/>
      <c r="S148" s="75"/>
      <c r="T148" s="75"/>
      <c r="U148" s="75"/>
      <c r="V148" s="75"/>
      <c r="W148" s="75"/>
      <c r="X148" s="75"/>
      <c r="Y148" s="75"/>
      <c r="Z148" s="62"/>
      <c r="AA148" s="62"/>
      <c r="AB148" s="68"/>
    </row>
    <row r="149" spans="1:28" ht="33.75" customHeight="1" x14ac:dyDescent="0.3">
      <c r="A149" s="93"/>
      <c r="B149" s="75"/>
      <c r="C149" s="93"/>
      <c r="D149" s="93"/>
      <c r="E149" s="93"/>
      <c r="F149" s="92"/>
      <c r="G149" s="69"/>
      <c r="H149" s="71"/>
      <c r="I149" s="69"/>
      <c r="J149" s="69"/>
      <c r="K149" s="69"/>
      <c r="L149" s="69"/>
      <c r="M149" s="69"/>
      <c r="N149" s="69"/>
      <c r="O149" s="95"/>
      <c r="P149" s="75"/>
      <c r="Q149" s="75"/>
      <c r="R149" s="75"/>
      <c r="S149" s="75"/>
      <c r="T149" s="75"/>
      <c r="U149" s="75"/>
      <c r="V149" s="75"/>
      <c r="W149" s="75"/>
      <c r="X149" s="75"/>
      <c r="Y149" s="75"/>
      <c r="Z149" s="62"/>
      <c r="AA149" s="62"/>
      <c r="AB149" s="67"/>
    </row>
    <row r="150" spans="1:28" ht="28.5" hidden="1" customHeight="1" x14ac:dyDescent="0.3">
      <c r="A150" s="105"/>
      <c r="B150" s="75"/>
      <c r="C150" s="93"/>
      <c r="D150" s="93"/>
      <c r="E150" s="93"/>
      <c r="F150" s="92"/>
      <c r="G150" s="69"/>
      <c r="H150" s="72"/>
      <c r="I150" s="69"/>
      <c r="J150" s="69"/>
      <c r="K150" s="69"/>
      <c r="L150" s="69"/>
      <c r="M150" s="69"/>
      <c r="N150" s="69"/>
      <c r="O150" s="95"/>
      <c r="P150" s="75"/>
      <c r="Q150" s="57"/>
      <c r="R150" s="57"/>
      <c r="S150" s="57"/>
      <c r="T150" s="57"/>
      <c r="U150" s="75"/>
      <c r="V150" s="75"/>
      <c r="W150" s="75"/>
      <c r="X150" s="75"/>
      <c r="Y150" s="75"/>
      <c r="Z150" s="62"/>
      <c r="AA150" s="62"/>
      <c r="AB150" s="57"/>
    </row>
    <row r="151" spans="1:28" ht="89.25" customHeight="1" x14ac:dyDescent="0.3">
      <c r="A151" s="29"/>
      <c r="B151" s="80" t="s">
        <v>110</v>
      </c>
      <c r="C151" s="66">
        <v>2019</v>
      </c>
      <c r="D151" s="66">
        <v>2026</v>
      </c>
      <c r="E151" s="66" t="s">
        <v>66</v>
      </c>
      <c r="F151" s="33" t="s">
        <v>45</v>
      </c>
      <c r="G151" s="32">
        <f>SUM(H151:N151)</f>
        <v>37515353</v>
      </c>
      <c r="H151" s="32">
        <f t="shared" ref="H151:N151" si="64">H152+H153</f>
        <v>9803562</v>
      </c>
      <c r="I151" s="32">
        <f t="shared" si="64"/>
        <v>8177140</v>
      </c>
      <c r="J151" s="32">
        <f t="shared" si="64"/>
        <v>8720026</v>
      </c>
      <c r="K151" s="32">
        <f t="shared" si="64"/>
        <v>6712048</v>
      </c>
      <c r="L151" s="32">
        <f t="shared" si="64"/>
        <v>2619477</v>
      </c>
      <c r="M151" s="45">
        <f t="shared" si="64"/>
        <v>1483100</v>
      </c>
      <c r="N151" s="45">
        <f t="shared" si="64"/>
        <v>0</v>
      </c>
      <c r="O151" s="45">
        <v>0</v>
      </c>
      <c r="P151" s="50"/>
      <c r="Q151" s="50"/>
      <c r="R151" s="50"/>
      <c r="S151" s="50"/>
      <c r="T151" s="50"/>
      <c r="U151" s="50"/>
      <c r="V151" s="50"/>
      <c r="W151" s="50"/>
      <c r="X151" s="50"/>
      <c r="Y151" s="57"/>
      <c r="Z151" s="62"/>
      <c r="AA151" s="62"/>
      <c r="AB151" s="57"/>
    </row>
    <row r="152" spans="1:28" ht="89.25" customHeight="1" x14ac:dyDescent="0.3">
      <c r="A152" s="29"/>
      <c r="B152" s="83"/>
      <c r="C152" s="68"/>
      <c r="D152" s="68"/>
      <c r="E152" s="68"/>
      <c r="F152" s="33" t="s">
        <v>101</v>
      </c>
      <c r="G152" s="32">
        <f>SUM(H152:N152)</f>
        <v>37515353</v>
      </c>
      <c r="H152" s="32">
        <v>9803562</v>
      </c>
      <c r="I152" s="32">
        <v>8177140</v>
      </c>
      <c r="J152" s="32">
        <v>8720026</v>
      </c>
      <c r="K152" s="32">
        <v>6712048</v>
      </c>
      <c r="L152" s="32">
        <v>2619477</v>
      </c>
      <c r="M152" s="45">
        <v>1483100</v>
      </c>
      <c r="N152" s="45">
        <v>0</v>
      </c>
      <c r="O152" s="45">
        <v>0</v>
      </c>
      <c r="P152" s="50"/>
      <c r="Q152" s="50"/>
      <c r="R152" s="50"/>
      <c r="S152" s="50"/>
      <c r="T152" s="50"/>
      <c r="U152" s="50"/>
      <c r="V152" s="50"/>
      <c r="W152" s="50"/>
      <c r="X152" s="50"/>
      <c r="Y152" s="57"/>
      <c r="Z152" s="62"/>
      <c r="AA152" s="62"/>
      <c r="AB152" s="57"/>
    </row>
    <row r="153" spans="1:28" ht="54.75" customHeight="1" x14ac:dyDescent="0.3">
      <c r="A153" s="29"/>
      <c r="B153" s="86"/>
      <c r="C153" s="67"/>
      <c r="D153" s="67"/>
      <c r="E153" s="67"/>
      <c r="F153" s="33" t="s">
        <v>44</v>
      </c>
      <c r="G153" s="32">
        <v>0</v>
      </c>
      <c r="H153" s="32">
        <v>0</v>
      </c>
      <c r="I153" s="32">
        <v>0</v>
      </c>
      <c r="J153" s="32">
        <v>0</v>
      </c>
      <c r="K153" s="32">
        <v>0</v>
      </c>
      <c r="L153" s="32">
        <v>0</v>
      </c>
      <c r="M153" s="45">
        <v>0</v>
      </c>
      <c r="N153" s="45">
        <v>0</v>
      </c>
      <c r="O153" s="45">
        <v>0</v>
      </c>
      <c r="P153" s="50"/>
      <c r="Q153" s="50"/>
      <c r="R153" s="50"/>
      <c r="S153" s="50"/>
      <c r="T153" s="50"/>
      <c r="U153" s="50"/>
      <c r="V153" s="50"/>
      <c r="W153" s="50"/>
      <c r="X153" s="50"/>
      <c r="Y153" s="57"/>
      <c r="Z153" s="62"/>
      <c r="AA153" s="62"/>
      <c r="AB153" s="57"/>
    </row>
    <row r="154" spans="1:28" ht="89.25" customHeight="1" x14ac:dyDescent="0.3">
      <c r="A154" s="29"/>
      <c r="B154" s="80" t="s">
        <v>92</v>
      </c>
      <c r="C154" s="66">
        <v>2019</v>
      </c>
      <c r="D154" s="66">
        <v>2026</v>
      </c>
      <c r="E154" s="66" t="s">
        <v>66</v>
      </c>
      <c r="F154" s="33" t="s">
        <v>45</v>
      </c>
      <c r="G154" s="32">
        <f>SUM(H154:N154)</f>
        <v>23426158.510000002</v>
      </c>
      <c r="H154" s="32">
        <f t="shared" ref="H154:N154" si="65">H155</f>
        <v>1375265.8</v>
      </c>
      <c r="I154" s="32">
        <f t="shared" si="65"/>
        <v>2464620</v>
      </c>
      <c r="J154" s="32">
        <f t="shared" si="65"/>
        <v>4944171.1900000004</v>
      </c>
      <c r="K154" s="32">
        <f t="shared" si="65"/>
        <v>3344035.04</v>
      </c>
      <c r="L154" s="32">
        <f t="shared" si="65"/>
        <v>5613000.4800000004</v>
      </c>
      <c r="M154" s="45">
        <f t="shared" si="65"/>
        <v>5685066</v>
      </c>
      <c r="N154" s="45">
        <f t="shared" si="65"/>
        <v>0</v>
      </c>
      <c r="O154" s="45">
        <v>0</v>
      </c>
      <c r="P154" s="50"/>
      <c r="Q154" s="50"/>
      <c r="R154" s="50"/>
      <c r="S154" s="50"/>
      <c r="T154" s="50"/>
      <c r="U154" s="50"/>
      <c r="V154" s="50"/>
      <c r="W154" s="50"/>
      <c r="X154" s="50"/>
      <c r="Y154" s="57"/>
      <c r="Z154" s="62"/>
      <c r="AA154" s="62"/>
      <c r="AB154" s="57"/>
    </row>
    <row r="155" spans="1:28" ht="53.25" customHeight="1" x14ac:dyDescent="0.3">
      <c r="A155" s="29"/>
      <c r="B155" s="83"/>
      <c r="C155" s="68"/>
      <c r="D155" s="68"/>
      <c r="E155" s="68"/>
      <c r="F155" s="33" t="s">
        <v>100</v>
      </c>
      <c r="G155" s="32">
        <f>SUM(H155:N155)</f>
        <v>23426158.510000002</v>
      </c>
      <c r="H155" s="32">
        <v>1375265.8</v>
      </c>
      <c r="I155" s="32">
        <v>2464620</v>
      </c>
      <c r="J155" s="32">
        <v>4944171.1900000004</v>
      </c>
      <c r="K155" s="32">
        <v>3344035.04</v>
      </c>
      <c r="L155" s="32">
        <v>5613000.4800000004</v>
      </c>
      <c r="M155" s="45">
        <v>5685066</v>
      </c>
      <c r="N155" s="45">
        <v>0</v>
      </c>
      <c r="O155" s="45">
        <v>0</v>
      </c>
      <c r="P155" s="50"/>
      <c r="Q155" s="50"/>
      <c r="R155" s="50"/>
      <c r="S155" s="50"/>
      <c r="T155" s="50"/>
      <c r="U155" s="50"/>
      <c r="V155" s="50"/>
      <c r="W155" s="50"/>
      <c r="X155" s="50"/>
      <c r="Y155" s="57"/>
      <c r="Z155" s="62"/>
      <c r="AA155" s="62"/>
      <c r="AB155" s="57"/>
    </row>
    <row r="156" spans="1:28" ht="49.5" customHeight="1" x14ac:dyDescent="0.3">
      <c r="A156" s="29"/>
      <c r="B156" s="86"/>
      <c r="C156" s="67"/>
      <c r="D156" s="67"/>
      <c r="E156" s="67"/>
      <c r="F156" s="33" t="s">
        <v>44</v>
      </c>
      <c r="G156" s="32">
        <v>0</v>
      </c>
      <c r="H156" s="32">
        <v>0</v>
      </c>
      <c r="I156" s="32">
        <v>0</v>
      </c>
      <c r="J156" s="32">
        <v>0</v>
      </c>
      <c r="K156" s="32">
        <v>0</v>
      </c>
      <c r="L156" s="32">
        <v>0</v>
      </c>
      <c r="M156" s="45">
        <v>0</v>
      </c>
      <c r="N156" s="45">
        <v>0</v>
      </c>
      <c r="O156" s="45">
        <v>0</v>
      </c>
      <c r="P156" s="50"/>
      <c r="Q156" s="50"/>
      <c r="R156" s="50"/>
      <c r="S156" s="50"/>
      <c r="T156" s="50"/>
      <c r="U156" s="50"/>
      <c r="V156" s="50"/>
      <c r="W156" s="50"/>
      <c r="X156" s="50"/>
      <c r="Y156" s="57"/>
      <c r="Z156" s="62"/>
      <c r="AA156" s="62"/>
      <c r="AB156" s="57"/>
    </row>
    <row r="157" spans="1:28" ht="55.5" customHeight="1" x14ac:dyDescent="0.3">
      <c r="A157" s="10"/>
      <c r="B157" s="80" t="s">
        <v>94</v>
      </c>
      <c r="C157" s="66">
        <v>2019</v>
      </c>
      <c r="D157" s="66">
        <v>2026</v>
      </c>
      <c r="E157" s="66" t="s">
        <v>66</v>
      </c>
      <c r="F157" s="33" t="s">
        <v>45</v>
      </c>
      <c r="G157" s="32">
        <f>SUM(H157:N157)</f>
        <v>12666449</v>
      </c>
      <c r="H157" s="32">
        <f t="shared" ref="H157:O157" si="66">H158+H159</f>
        <v>1350000</v>
      </c>
      <c r="I157" s="32">
        <f t="shared" si="66"/>
        <v>1450000</v>
      </c>
      <c r="J157" s="32">
        <f t="shared" si="66"/>
        <v>1914000</v>
      </c>
      <c r="K157" s="32">
        <f t="shared" si="66"/>
        <v>2381688</v>
      </c>
      <c r="L157" s="32">
        <f t="shared" si="66"/>
        <v>2765308</v>
      </c>
      <c r="M157" s="45">
        <f t="shared" si="66"/>
        <v>2805453</v>
      </c>
      <c r="N157" s="45">
        <f t="shared" si="66"/>
        <v>0</v>
      </c>
      <c r="O157" s="45">
        <f t="shared" si="66"/>
        <v>0</v>
      </c>
      <c r="P157" s="50"/>
      <c r="Q157" s="50"/>
      <c r="R157" s="50"/>
      <c r="S157" s="50"/>
      <c r="T157" s="50"/>
      <c r="U157" s="50"/>
      <c r="V157" s="50"/>
      <c r="W157" s="50"/>
      <c r="X157" s="50"/>
      <c r="Y157" s="54"/>
      <c r="Z157" s="62"/>
      <c r="AA157" s="62"/>
      <c r="AB157" s="57"/>
    </row>
    <row r="158" spans="1:28" ht="65.25" customHeight="1" x14ac:dyDescent="0.3">
      <c r="A158" s="10"/>
      <c r="B158" s="83"/>
      <c r="C158" s="68"/>
      <c r="D158" s="68"/>
      <c r="E158" s="68"/>
      <c r="F158" s="33" t="s">
        <v>98</v>
      </c>
      <c r="G158" s="32">
        <f>SUM(H158:N158)</f>
        <v>12666449</v>
      </c>
      <c r="H158" s="27">
        <v>1350000</v>
      </c>
      <c r="I158" s="27">
        <v>1450000</v>
      </c>
      <c r="J158" s="27">
        <v>1914000</v>
      </c>
      <c r="K158" s="27">
        <v>2381688</v>
      </c>
      <c r="L158" s="27">
        <v>2765308</v>
      </c>
      <c r="M158" s="46">
        <v>2805453</v>
      </c>
      <c r="N158" s="46">
        <v>0</v>
      </c>
      <c r="O158" s="45">
        <v>0</v>
      </c>
      <c r="P158" s="87" t="s">
        <v>93</v>
      </c>
      <c r="Q158" s="66" t="s">
        <v>60</v>
      </c>
      <c r="R158" s="66">
        <v>100</v>
      </c>
      <c r="S158" s="66">
        <v>75</v>
      </c>
      <c r="T158" s="66">
        <v>80</v>
      </c>
      <c r="U158" s="66">
        <v>85</v>
      </c>
      <c r="V158" s="66">
        <v>90</v>
      </c>
      <c r="W158" s="66">
        <v>95</v>
      </c>
      <c r="X158" s="66">
        <v>96</v>
      </c>
      <c r="Y158" s="66">
        <v>97</v>
      </c>
      <c r="Z158" s="62"/>
      <c r="AA158" s="62"/>
      <c r="AB158" s="66">
        <v>100</v>
      </c>
    </row>
    <row r="159" spans="1:28" ht="41.25" customHeight="1" x14ac:dyDescent="0.3">
      <c r="A159" s="10"/>
      <c r="B159" s="86"/>
      <c r="C159" s="67"/>
      <c r="D159" s="67"/>
      <c r="E159" s="67"/>
      <c r="F159" s="33" t="s">
        <v>44</v>
      </c>
      <c r="G159" s="32">
        <f>H159+I159+J159+K159+L159+M159+N159</f>
        <v>0</v>
      </c>
      <c r="H159" s="27">
        <v>0</v>
      </c>
      <c r="I159" s="27">
        <v>0</v>
      </c>
      <c r="J159" s="27">
        <v>0</v>
      </c>
      <c r="K159" s="27">
        <v>0</v>
      </c>
      <c r="L159" s="27">
        <v>0</v>
      </c>
      <c r="M159" s="46">
        <v>0</v>
      </c>
      <c r="N159" s="46">
        <v>0</v>
      </c>
      <c r="O159" s="45">
        <v>0</v>
      </c>
      <c r="P159" s="100"/>
      <c r="Q159" s="68"/>
      <c r="R159" s="68"/>
      <c r="S159" s="68"/>
      <c r="T159" s="68"/>
      <c r="U159" s="68"/>
      <c r="V159" s="68"/>
      <c r="W159" s="68"/>
      <c r="X159" s="68"/>
      <c r="Y159" s="68"/>
      <c r="Z159" s="62"/>
      <c r="AA159" s="62"/>
      <c r="AB159" s="68"/>
    </row>
    <row r="160" spans="1:28" ht="48.75" customHeight="1" x14ac:dyDescent="0.3">
      <c r="A160" s="10"/>
      <c r="B160" s="80" t="s">
        <v>145</v>
      </c>
      <c r="C160" s="66">
        <v>2019</v>
      </c>
      <c r="D160" s="66">
        <v>2026</v>
      </c>
      <c r="E160" s="66" t="s">
        <v>66</v>
      </c>
      <c r="F160" s="33" t="s">
        <v>45</v>
      </c>
      <c r="G160" s="32">
        <f>SUM(H160:N160)</f>
        <v>5899981.7199999997</v>
      </c>
      <c r="H160" s="32">
        <f t="shared" ref="H160:O160" si="67">H161+H162</f>
        <v>250000</v>
      </c>
      <c r="I160" s="32">
        <f t="shared" si="67"/>
        <v>250000</v>
      </c>
      <c r="J160" s="32">
        <f t="shared" si="67"/>
        <v>750000</v>
      </c>
      <c r="K160" s="32">
        <f t="shared" si="67"/>
        <v>1692000</v>
      </c>
      <c r="L160" s="32">
        <f t="shared" si="67"/>
        <v>983541.72</v>
      </c>
      <c r="M160" s="45">
        <f t="shared" si="67"/>
        <v>1974440</v>
      </c>
      <c r="N160" s="45">
        <f t="shared" si="67"/>
        <v>0</v>
      </c>
      <c r="O160" s="45">
        <f t="shared" si="67"/>
        <v>0</v>
      </c>
      <c r="P160" s="100"/>
      <c r="Q160" s="68"/>
      <c r="R160" s="68"/>
      <c r="S160" s="68"/>
      <c r="T160" s="68"/>
      <c r="U160" s="68"/>
      <c r="V160" s="68"/>
      <c r="W160" s="68"/>
      <c r="X160" s="68"/>
      <c r="Y160" s="68"/>
      <c r="Z160" s="62"/>
      <c r="AA160" s="62"/>
      <c r="AB160" s="68"/>
    </row>
    <row r="161" spans="1:28" ht="48.75" customHeight="1" x14ac:dyDescent="0.3">
      <c r="A161" s="10"/>
      <c r="B161" s="83"/>
      <c r="C161" s="68"/>
      <c r="D161" s="68"/>
      <c r="E161" s="68"/>
      <c r="F161" s="33" t="s">
        <v>98</v>
      </c>
      <c r="G161" s="32">
        <f>SUM(H161:N161)</f>
        <v>5899981.7199999997</v>
      </c>
      <c r="H161" s="27">
        <v>250000</v>
      </c>
      <c r="I161" s="27">
        <v>250000</v>
      </c>
      <c r="J161" s="27">
        <v>750000</v>
      </c>
      <c r="K161" s="27">
        <v>1692000</v>
      </c>
      <c r="L161" s="27">
        <v>983541.72</v>
      </c>
      <c r="M161" s="46">
        <v>1974440</v>
      </c>
      <c r="N161" s="46">
        <v>0</v>
      </c>
      <c r="O161" s="45">
        <v>0</v>
      </c>
      <c r="P161" s="100"/>
      <c r="Q161" s="68"/>
      <c r="R161" s="68"/>
      <c r="S161" s="68"/>
      <c r="T161" s="68"/>
      <c r="U161" s="68"/>
      <c r="V161" s="68"/>
      <c r="W161" s="68"/>
      <c r="X161" s="68"/>
      <c r="Y161" s="68"/>
      <c r="Z161" s="62"/>
      <c r="AA161" s="62"/>
      <c r="AB161" s="68"/>
    </row>
    <row r="162" spans="1:28" ht="48.75" customHeight="1" x14ac:dyDescent="0.3">
      <c r="A162" s="10"/>
      <c r="B162" s="86"/>
      <c r="C162" s="67"/>
      <c r="D162" s="67"/>
      <c r="E162" s="67"/>
      <c r="F162" s="33" t="s">
        <v>44</v>
      </c>
      <c r="G162" s="32">
        <v>0</v>
      </c>
      <c r="H162" s="27">
        <v>0</v>
      </c>
      <c r="I162" s="27">
        <v>0</v>
      </c>
      <c r="J162" s="27">
        <v>0</v>
      </c>
      <c r="K162" s="27">
        <v>0</v>
      </c>
      <c r="L162" s="27">
        <v>0</v>
      </c>
      <c r="M162" s="46">
        <v>0</v>
      </c>
      <c r="N162" s="46">
        <v>0</v>
      </c>
      <c r="O162" s="45">
        <v>0</v>
      </c>
      <c r="P162" s="88"/>
      <c r="Q162" s="67"/>
      <c r="R162" s="67"/>
      <c r="S162" s="67"/>
      <c r="T162" s="67"/>
      <c r="U162" s="67"/>
      <c r="V162" s="67"/>
      <c r="W162" s="67"/>
      <c r="X162" s="67"/>
      <c r="Y162" s="67"/>
      <c r="Z162" s="62"/>
      <c r="AA162" s="62"/>
      <c r="AB162" s="67"/>
    </row>
    <row r="163" spans="1:28" ht="54" customHeight="1" x14ac:dyDescent="0.3">
      <c r="A163" s="10"/>
      <c r="B163" s="80" t="s">
        <v>146</v>
      </c>
      <c r="C163" s="66">
        <v>2019</v>
      </c>
      <c r="D163" s="66">
        <v>2026</v>
      </c>
      <c r="E163" s="66" t="s">
        <v>66</v>
      </c>
      <c r="F163" s="33" t="s">
        <v>45</v>
      </c>
      <c r="G163" s="32">
        <f>SUM(H163:N163)</f>
        <v>145000</v>
      </c>
      <c r="H163" s="32">
        <f t="shared" ref="H163:N163" si="68">H164+H165</f>
        <v>10000</v>
      </c>
      <c r="I163" s="32">
        <f t="shared" si="68"/>
        <v>80000</v>
      </c>
      <c r="J163" s="32">
        <f t="shared" si="68"/>
        <v>10000</v>
      </c>
      <c r="K163" s="32">
        <f t="shared" si="68"/>
        <v>15000</v>
      </c>
      <c r="L163" s="32">
        <f t="shared" si="68"/>
        <v>15000</v>
      </c>
      <c r="M163" s="45">
        <f t="shared" si="68"/>
        <v>15000</v>
      </c>
      <c r="N163" s="45">
        <f t="shared" si="68"/>
        <v>0</v>
      </c>
      <c r="O163" s="48">
        <v>0</v>
      </c>
      <c r="P163" s="54"/>
      <c r="Q163" s="54"/>
      <c r="R163" s="54"/>
      <c r="S163" s="54"/>
      <c r="T163" s="54"/>
      <c r="U163" s="54"/>
      <c r="V163" s="54"/>
      <c r="W163" s="54"/>
      <c r="X163" s="58"/>
      <c r="Y163" s="54"/>
      <c r="Z163" s="62"/>
      <c r="AA163" s="62"/>
      <c r="AB163" s="57"/>
    </row>
    <row r="164" spans="1:28" ht="75" customHeight="1" x14ac:dyDescent="0.3">
      <c r="A164" s="10"/>
      <c r="B164" s="83"/>
      <c r="C164" s="68"/>
      <c r="D164" s="68"/>
      <c r="E164" s="68"/>
      <c r="F164" s="33" t="s">
        <v>144</v>
      </c>
      <c r="G164" s="32">
        <f>SUM(H164:N164)</f>
        <v>145000</v>
      </c>
      <c r="H164" s="27">
        <v>10000</v>
      </c>
      <c r="I164" s="27">
        <v>80000</v>
      </c>
      <c r="J164" s="27">
        <v>10000</v>
      </c>
      <c r="K164" s="27">
        <v>15000</v>
      </c>
      <c r="L164" s="27">
        <v>15000</v>
      </c>
      <c r="M164" s="46">
        <v>15000</v>
      </c>
      <c r="N164" s="46">
        <v>0</v>
      </c>
      <c r="O164" s="45">
        <v>0</v>
      </c>
      <c r="P164" s="54"/>
      <c r="Q164" s="54"/>
      <c r="R164" s="54"/>
      <c r="S164" s="54"/>
      <c r="T164" s="54"/>
      <c r="U164" s="54"/>
      <c r="V164" s="54"/>
      <c r="W164" s="54"/>
      <c r="X164" s="58"/>
      <c r="Y164" s="54"/>
      <c r="Z164" s="62"/>
      <c r="AA164" s="62"/>
      <c r="AB164" s="57"/>
    </row>
    <row r="165" spans="1:28" ht="55.5" customHeight="1" x14ac:dyDescent="0.3">
      <c r="A165" s="10"/>
      <c r="B165" s="86"/>
      <c r="C165" s="67"/>
      <c r="D165" s="67"/>
      <c r="E165" s="67"/>
      <c r="F165" s="33" t="s">
        <v>44</v>
      </c>
      <c r="G165" s="32">
        <v>0</v>
      </c>
      <c r="H165" s="27">
        <v>0</v>
      </c>
      <c r="I165" s="27">
        <v>0</v>
      </c>
      <c r="J165" s="27">
        <v>0</v>
      </c>
      <c r="K165" s="27">
        <v>0</v>
      </c>
      <c r="L165" s="27">
        <v>0</v>
      </c>
      <c r="M165" s="46">
        <v>0</v>
      </c>
      <c r="N165" s="46">
        <v>0</v>
      </c>
      <c r="O165" s="47">
        <v>0</v>
      </c>
      <c r="P165" s="54"/>
      <c r="Q165" s="54"/>
      <c r="R165" s="54"/>
      <c r="S165" s="54"/>
      <c r="T165" s="54"/>
      <c r="U165" s="54"/>
      <c r="V165" s="54"/>
      <c r="W165" s="54"/>
      <c r="X165" s="58"/>
      <c r="Y165" s="54"/>
      <c r="Z165" s="62"/>
      <c r="AA165" s="62"/>
      <c r="AB165" s="57"/>
    </row>
    <row r="166" spans="1:28" ht="61.5" customHeight="1" x14ac:dyDescent="0.3">
      <c r="A166" s="10"/>
      <c r="B166" s="80" t="s">
        <v>147</v>
      </c>
      <c r="C166" s="66">
        <v>2019</v>
      </c>
      <c r="D166" s="66">
        <v>2026</v>
      </c>
      <c r="E166" s="66" t="s">
        <v>66</v>
      </c>
      <c r="F166" s="33" t="s">
        <v>45</v>
      </c>
      <c r="G166" s="32">
        <f>SUM(H166:N166)</f>
        <v>11118139.969999999</v>
      </c>
      <c r="H166" s="32">
        <f t="shared" ref="H166:O166" si="69">H167+H168</f>
        <v>5685320.1600000001</v>
      </c>
      <c r="I166" s="32">
        <f t="shared" si="69"/>
        <v>0</v>
      </c>
      <c r="J166" s="32">
        <f t="shared" si="69"/>
        <v>0</v>
      </c>
      <c r="K166" s="32">
        <f t="shared" si="69"/>
        <v>1064102.92</v>
      </c>
      <c r="L166" s="32">
        <f t="shared" si="69"/>
        <v>4149098.53</v>
      </c>
      <c r="M166" s="45">
        <f t="shared" si="69"/>
        <v>109809.18</v>
      </c>
      <c r="N166" s="45">
        <f t="shared" si="69"/>
        <v>109809.18</v>
      </c>
      <c r="O166" s="45">
        <f t="shared" si="69"/>
        <v>109809.18</v>
      </c>
      <c r="P166" s="66" t="s">
        <v>93</v>
      </c>
      <c r="Q166" s="66" t="s">
        <v>60</v>
      </c>
      <c r="R166" s="66">
        <v>100</v>
      </c>
      <c r="S166" s="66">
        <v>75</v>
      </c>
      <c r="T166" s="66">
        <v>80</v>
      </c>
      <c r="U166" s="66">
        <v>85</v>
      </c>
      <c r="V166" s="66">
        <v>90</v>
      </c>
      <c r="W166" s="66">
        <v>95</v>
      </c>
      <c r="X166" s="66">
        <v>96</v>
      </c>
      <c r="Y166" s="66">
        <v>97</v>
      </c>
      <c r="Z166" s="62"/>
      <c r="AA166" s="62"/>
      <c r="AB166" s="66">
        <v>100</v>
      </c>
    </row>
    <row r="167" spans="1:28" ht="70.5" customHeight="1" x14ac:dyDescent="0.3">
      <c r="A167" s="10"/>
      <c r="B167" s="83"/>
      <c r="C167" s="68"/>
      <c r="D167" s="68"/>
      <c r="E167" s="68"/>
      <c r="F167" s="33" t="s">
        <v>98</v>
      </c>
      <c r="G167" s="32">
        <f>SUM(H167:N167)</f>
        <v>798703.08999999985</v>
      </c>
      <c r="H167" s="27">
        <v>284266.01</v>
      </c>
      <c r="I167" s="27">
        <v>0</v>
      </c>
      <c r="J167" s="27">
        <v>0</v>
      </c>
      <c r="K167" s="27">
        <v>52888.72</v>
      </c>
      <c r="L167" s="27">
        <v>241930</v>
      </c>
      <c r="M167" s="46">
        <v>109809.18</v>
      </c>
      <c r="N167" s="46">
        <v>109809.18</v>
      </c>
      <c r="O167" s="45">
        <v>109809.18</v>
      </c>
      <c r="P167" s="68"/>
      <c r="Q167" s="68"/>
      <c r="R167" s="68"/>
      <c r="S167" s="68"/>
      <c r="T167" s="68"/>
      <c r="U167" s="68"/>
      <c r="V167" s="68"/>
      <c r="W167" s="68"/>
      <c r="X167" s="68"/>
      <c r="Y167" s="68"/>
      <c r="Z167" s="62"/>
      <c r="AA167" s="62"/>
      <c r="AB167" s="68"/>
    </row>
    <row r="168" spans="1:28" ht="52.5" customHeight="1" x14ac:dyDescent="0.3">
      <c r="A168" s="10"/>
      <c r="B168" s="86"/>
      <c r="C168" s="67"/>
      <c r="D168" s="67"/>
      <c r="E168" s="67"/>
      <c r="F168" s="33" t="s">
        <v>44</v>
      </c>
      <c r="G168" s="32">
        <f>SUM(H168:N168)</f>
        <v>10319436.880000001</v>
      </c>
      <c r="H168" s="32">
        <v>5401054.1500000004</v>
      </c>
      <c r="I168" s="32">
        <v>0</v>
      </c>
      <c r="J168" s="32">
        <v>0</v>
      </c>
      <c r="K168" s="32">
        <v>1011214.2</v>
      </c>
      <c r="L168" s="32">
        <v>3907168.53</v>
      </c>
      <c r="M168" s="45">
        <v>0</v>
      </c>
      <c r="N168" s="45">
        <v>0</v>
      </c>
      <c r="O168" s="45">
        <v>0</v>
      </c>
      <c r="P168" s="67"/>
      <c r="Q168" s="67"/>
      <c r="R168" s="67"/>
      <c r="S168" s="67"/>
      <c r="T168" s="67"/>
      <c r="U168" s="67"/>
      <c r="V168" s="67"/>
      <c r="W168" s="67"/>
      <c r="X168" s="67"/>
      <c r="Y168" s="67"/>
      <c r="Z168" s="62"/>
      <c r="AA168" s="62"/>
      <c r="AB168" s="67"/>
    </row>
    <row r="169" spans="1:28" ht="47.25" customHeight="1" x14ac:dyDescent="0.3">
      <c r="A169" s="10"/>
      <c r="B169" s="80" t="s">
        <v>124</v>
      </c>
      <c r="C169" s="66">
        <v>2022</v>
      </c>
      <c r="D169" s="66">
        <v>2026</v>
      </c>
      <c r="E169" s="66" t="s">
        <v>66</v>
      </c>
      <c r="F169" s="33" t="s">
        <v>40</v>
      </c>
      <c r="G169" s="32">
        <f>H169+I169+J169+K169+L169+M169+N169</f>
        <v>6059875</v>
      </c>
      <c r="H169" s="32">
        <v>0</v>
      </c>
      <c r="I169" s="32">
        <v>0</v>
      </c>
      <c r="J169" s="32">
        <v>0</v>
      </c>
      <c r="K169" s="32">
        <f>K170+K171</f>
        <v>6059875</v>
      </c>
      <c r="L169" s="32">
        <v>0</v>
      </c>
      <c r="M169" s="45">
        <v>0</v>
      </c>
      <c r="N169" s="45">
        <v>0</v>
      </c>
      <c r="O169" s="45">
        <v>0</v>
      </c>
      <c r="P169" s="50"/>
      <c r="Q169" s="50"/>
      <c r="R169" s="50"/>
      <c r="S169" s="50"/>
      <c r="T169" s="50"/>
      <c r="U169" s="50"/>
      <c r="V169" s="50"/>
      <c r="W169" s="50"/>
      <c r="X169" s="50"/>
      <c r="Y169" s="50"/>
      <c r="Z169" s="62"/>
      <c r="AA169" s="62"/>
      <c r="AB169" s="57"/>
    </row>
    <row r="170" spans="1:28" ht="36.75" customHeight="1" x14ac:dyDescent="0.3">
      <c r="A170" s="10"/>
      <c r="B170" s="83"/>
      <c r="C170" s="68"/>
      <c r="D170" s="68"/>
      <c r="E170" s="68"/>
      <c r="F170" s="33" t="s">
        <v>98</v>
      </c>
      <c r="G170" s="32">
        <f>H170+I170+J170+K170+L170+M170+N170</f>
        <v>242395</v>
      </c>
      <c r="H170" s="32">
        <v>0</v>
      </c>
      <c r="I170" s="32">
        <v>0</v>
      </c>
      <c r="J170" s="32">
        <v>0</v>
      </c>
      <c r="K170" s="32">
        <v>242395</v>
      </c>
      <c r="L170" s="32">
        <v>0</v>
      </c>
      <c r="M170" s="45">
        <v>0</v>
      </c>
      <c r="N170" s="45">
        <v>0</v>
      </c>
      <c r="O170" s="45">
        <v>0</v>
      </c>
      <c r="P170" s="50"/>
      <c r="Q170" s="50"/>
      <c r="R170" s="50"/>
      <c r="S170" s="50"/>
      <c r="T170" s="50"/>
      <c r="U170" s="50"/>
      <c r="V170" s="50"/>
      <c r="W170" s="50"/>
      <c r="X170" s="50"/>
      <c r="Y170" s="50"/>
      <c r="Z170" s="62"/>
      <c r="AA170" s="62"/>
      <c r="AB170" s="57"/>
    </row>
    <row r="171" spans="1:28" ht="64.5" customHeight="1" x14ac:dyDescent="0.3">
      <c r="A171" s="10"/>
      <c r="B171" s="86"/>
      <c r="C171" s="67"/>
      <c r="D171" s="67"/>
      <c r="E171" s="67"/>
      <c r="F171" s="33" t="s">
        <v>44</v>
      </c>
      <c r="G171" s="32">
        <f>H171+I171+J171+K171+L171+M171+N171</f>
        <v>5817480</v>
      </c>
      <c r="H171" s="32">
        <v>0</v>
      </c>
      <c r="I171" s="32">
        <v>0</v>
      </c>
      <c r="J171" s="32">
        <v>0</v>
      </c>
      <c r="K171" s="32">
        <v>5817480</v>
      </c>
      <c r="L171" s="32">
        <v>0</v>
      </c>
      <c r="M171" s="45">
        <v>0</v>
      </c>
      <c r="N171" s="45">
        <v>0</v>
      </c>
      <c r="O171" s="45">
        <v>0</v>
      </c>
      <c r="P171" s="50"/>
      <c r="Q171" s="50"/>
      <c r="R171" s="50"/>
      <c r="S171" s="50"/>
      <c r="T171" s="50"/>
      <c r="U171" s="50"/>
      <c r="V171" s="50"/>
      <c r="W171" s="50"/>
      <c r="X171" s="50"/>
      <c r="Y171" s="50"/>
      <c r="Z171" s="62"/>
      <c r="AA171" s="62"/>
      <c r="AB171" s="57"/>
    </row>
    <row r="172" spans="1:28" ht="51" customHeight="1" x14ac:dyDescent="0.3">
      <c r="A172" s="10"/>
      <c r="B172" s="80" t="s">
        <v>125</v>
      </c>
      <c r="C172" s="66">
        <v>2022</v>
      </c>
      <c r="D172" s="66">
        <v>2026</v>
      </c>
      <c r="E172" s="66" t="s">
        <v>66</v>
      </c>
      <c r="F172" s="33" t="s">
        <v>40</v>
      </c>
      <c r="G172" s="32">
        <f>SUM(H172:N172)</f>
        <v>5633356.6000000006</v>
      </c>
      <c r="H172" s="32"/>
      <c r="I172" s="32"/>
      <c r="J172" s="32"/>
      <c r="K172" s="32">
        <f>SUM(K173:K174)</f>
        <v>1982197.2000000002</v>
      </c>
      <c r="L172" s="32">
        <f t="shared" ref="L172:N172" si="70">SUM(L173:L174)</f>
        <v>3651159.4000000004</v>
      </c>
      <c r="M172" s="45">
        <f t="shared" si="70"/>
        <v>0</v>
      </c>
      <c r="N172" s="45">
        <f t="shared" si="70"/>
        <v>0</v>
      </c>
      <c r="O172" s="46"/>
      <c r="P172" s="52"/>
      <c r="Q172" s="52"/>
      <c r="R172" s="52"/>
      <c r="S172" s="52"/>
      <c r="T172" s="52"/>
      <c r="U172" s="52"/>
      <c r="V172" s="52"/>
      <c r="W172" s="52"/>
      <c r="X172" s="52"/>
      <c r="Y172" s="52"/>
      <c r="Z172" s="62"/>
      <c r="AA172" s="62"/>
      <c r="AB172" s="57"/>
    </row>
    <row r="173" spans="1:28" ht="60" customHeight="1" x14ac:dyDescent="0.3">
      <c r="A173" s="10"/>
      <c r="B173" s="83"/>
      <c r="C173" s="68"/>
      <c r="D173" s="68"/>
      <c r="E173" s="68"/>
      <c r="F173" s="33" t="s">
        <v>98</v>
      </c>
      <c r="G173" s="32">
        <f>SUM(H173:N173)</f>
        <v>281667.83</v>
      </c>
      <c r="H173" s="32"/>
      <c r="I173" s="32"/>
      <c r="J173" s="32"/>
      <c r="K173" s="32">
        <v>99109.86</v>
      </c>
      <c r="L173" s="32">
        <v>182557.97</v>
      </c>
      <c r="M173" s="45">
        <v>0</v>
      </c>
      <c r="N173" s="45">
        <v>0</v>
      </c>
      <c r="O173" s="46"/>
      <c r="P173" s="52"/>
      <c r="Q173" s="52"/>
      <c r="R173" s="52"/>
      <c r="S173" s="52"/>
      <c r="T173" s="52"/>
      <c r="U173" s="52"/>
      <c r="V173" s="52"/>
      <c r="W173" s="52"/>
      <c r="X173" s="52"/>
      <c r="Y173" s="52"/>
      <c r="Z173" s="62"/>
      <c r="AA173" s="62"/>
      <c r="AB173" s="57"/>
    </row>
    <row r="174" spans="1:28" ht="55.5" customHeight="1" x14ac:dyDescent="0.3">
      <c r="A174" s="10"/>
      <c r="B174" s="83"/>
      <c r="C174" s="67"/>
      <c r="D174" s="67"/>
      <c r="E174" s="67"/>
      <c r="F174" s="33" t="s">
        <v>44</v>
      </c>
      <c r="G174" s="32">
        <f>SUM(H174:N174)</f>
        <v>5351688.7700000005</v>
      </c>
      <c r="H174" s="32"/>
      <c r="I174" s="32"/>
      <c r="J174" s="32"/>
      <c r="K174" s="32">
        <v>1883087.34</v>
      </c>
      <c r="L174" s="32">
        <v>3468601.43</v>
      </c>
      <c r="M174" s="45">
        <v>0</v>
      </c>
      <c r="N174" s="45">
        <v>0</v>
      </c>
      <c r="O174" s="46"/>
      <c r="P174" s="52"/>
      <c r="Q174" s="52"/>
      <c r="R174" s="52"/>
      <c r="S174" s="52"/>
      <c r="T174" s="52"/>
      <c r="U174" s="52"/>
      <c r="V174" s="52"/>
      <c r="W174" s="52"/>
      <c r="X174" s="52"/>
      <c r="Y174" s="52"/>
      <c r="Z174" s="62"/>
      <c r="AA174" s="62"/>
      <c r="AB174" s="57"/>
    </row>
    <row r="175" spans="1:28" ht="77.25" customHeight="1" x14ac:dyDescent="0.3">
      <c r="A175" s="10"/>
      <c r="B175" s="80" t="s">
        <v>29</v>
      </c>
      <c r="C175" s="93">
        <v>2019</v>
      </c>
      <c r="D175" s="93">
        <v>2026</v>
      </c>
      <c r="E175" s="93" t="s">
        <v>66</v>
      </c>
      <c r="F175" s="92" t="s">
        <v>27</v>
      </c>
      <c r="G175" s="69">
        <f>SUM(H175:N176)</f>
        <v>102464313.80000001</v>
      </c>
      <c r="H175" s="69">
        <f t="shared" ref="H175:I175" si="71">H177+H182</f>
        <v>18474147.960000001</v>
      </c>
      <c r="I175" s="69">
        <f t="shared" si="71"/>
        <v>12421760</v>
      </c>
      <c r="J175" s="69">
        <f>J177+J182</f>
        <v>16338197.190000001</v>
      </c>
      <c r="K175" s="69">
        <f>K151+K154+K157+K160+K163+K166+K169+K172</f>
        <v>23250946.16</v>
      </c>
      <c r="L175" s="69">
        <f t="shared" ref="L175:M175" si="72">L177+L182</f>
        <v>19796585.130000003</v>
      </c>
      <c r="M175" s="69">
        <f t="shared" si="72"/>
        <v>12072868.18</v>
      </c>
      <c r="N175" s="69">
        <f t="shared" ref="N175:O175" si="73">N177+N182</f>
        <v>109809.18</v>
      </c>
      <c r="O175" s="69">
        <f t="shared" si="73"/>
        <v>109809.18</v>
      </c>
      <c r="P175" s="66"/>
      <c r="Q175" s="66"/>
      <c r="R175" s="66"/>
      <c r="S175" s="66"/>
      <c r="T175" s="66"/>
      <c r="U175" s="66"/>
      <c r="V175" s="66"/>
      <c r="W175" s="66"/>
      <c r="X175" s="66"/>
      <c r="Y175" s="66"/>
      <c r="Z175" s="62"/>
      <c r="AA175" s="62"/>
      <c r="AB175" s="66"/>
    </row>
    <row r="176" spans="1:28" ht="8.25" customHeight="1" x14ac:dyDescent="0.3">
      <c r="A176" s="10"/>
      <c r="B176" s="83"/>
      <c r="C176" s="93"/>
      <c r="D176" s="93"/>
      <c r="E176" s="93"/>
      <c r="F176" s="92"/>
      <c r="G176" s="69"/>
      <c r="H176" s="69"/>
      <c r="I176" s="69"/>
      <c r="J176" s="69"/>
      <c r="K176" s="69"/>
      <c r="L176" s="69"/>
      <c r="M176" s="69"/>
      <c r="N176" s="69"/>
      <c r="O176" s="69"/>
      <c r="P176" s="67"/>
      <c r="Q176" s="67"/>
      <c r="R176" s="67"/>
      <c r="S176" s="67"/>
      <c r="T176" s="67"/>
      <c r="U176" s="67"/>
      <c r="V176" s="67"/>
      <c r="W176" s="67"/>
      <c r="X176" s="67"/>
      <c r="Y176" s="67"/>
      <c r="Z176" s="62"/>
      <c r="AA176" s="62"/>
      <c r="AB176" s="67"/>
    </row>
    <row r="177" spans="1:28" ht="69.75" customHeight="1" x14ac:dyDescent="0.3">
      <c r="A177" s="10"/>
      <c r="B177" s="83"/>
      <c r="C177" s="93"/>
      <c r="D177" s="93"/>
      <c r="E177" s="93"/>
      <c r="F177" s="87" t="s">
        <v>101</v>
      </c>
      <c r="G177" s="69">
        <f>SUM(H177:N181)</f>
        <v>80975708.150000006</v>
      </c>
      <c r="H177" s="69">
        <f>H141</f>
        <v>13073093.810000001</v>
      </c>
      <c r="I177" s="69">
        <f>I141</f>
        <v>12421760</v>
      </c>
      <c r="J177" s="69">
        <f>J141</f>
        <v>16338197.190000001</v>
      </c>
      <c r="K177" s="69">
        <f>K152+K155+K158+K161+K164+K167+K170+K173</f>
        <v>14539164.619999999</v>
      </c>
      <c r="L177" s="69">
        <f>L141</f>
        <v>12420815.170000002</v>
      </c>
      <c r="M177" s="69">
        <f>M141</f>
        <v>12072868.18</v>
      </c>
      <c r="N177" s="69">
        <f>N141</f>
        <v>109809.18</v>
      </c>
      <c r="O177" s="69">
        <f>O141</f>
        <v>109809.18</v>
      </c>
      <c r="P177" s="66"/>
      <c r="Q177" s="66"/>
      <c r="R177" s="66"/>
      <c r="S177" s="66"/>
      <c r="T177" s="66"/>
      <c r="U177" s="66"/>
      <c r="V177" s="66"/>
      <c r="W177" s="66"/>
      <c r="X177" s="66"/>
      <c r="Y177" s="66"/>
      <c r="Z177" s="62"/>
      <c r="AA177" s="62"/>
      <c r="AB177" s="57"/>
    </row>
    <row r="178" spans="1:28" ht="19.5" hidden="1" customHeight="1" x14ac:dyDescent="0.3">
      <c r="A178" s="10"/>
      <c r="B178" s="83"/>
      <c r="C178" s="93"/>
      <c r="D178" s="93"/>
      <c r="E178" s="93"/>
      <c r="F178" s="100"/>
      <c r="G178" s="69"/>
      <c r="H178" s="69"/>
      <c r="I178" s="69"/>
      <c r="J178" s="69"/>
      <c r="K178" s="69"/>
      <c r="L178" s="69"/>
      <c r="M178" s="69"/>
      <c r="N178" s="69"/>
      <c r="O178" s="69"/>
      <c r="P178" s="68"/>
      <c r="Q178" s="68"/>
      <c r="R178" s="68"/>
      <c r="S178" s="68"/>
      <c r="T178" s="68"/>
      <c r="U178" s="68"/>
      <c r="V178" s="68"/>
      <c r="W178" s="68"/>
      <c r="X178" s="68"/>
      <c r="Y178" s="68"/>
      <c r="Z178" s="62"/>
      <c r="AA178" s="62"/>
      <c r="AB178" s="57"/>
    </row>
    <row r="179" spans="1:28" ht="40.5" hidden="1" customHeight="1" x14ac:dyDescent="0.3">
      <c r="A179" s="10"/>
      <c r="B179" s="83"/>
      <c r="C179" s="93"/>
      <c r="D179" s="93"/>
      <c r="E179" s="93"/>
      <c r="F179" s="100"/>
      <c r="G179" s="69"/>
      <c r="H179" s="69"/>
      <c r="I179" s="69"/>
      <c r="J179" s="69"/>
      <c r="K179" s="69"/>
      <c r="L179" s="69"/>
      <c r="M179" s="69"/>
      <c r="N179" s="69"/>
      <c r="O179" s="69"/>
      <c r="P179" s="68"/>
      <c r="Q179" s="68"/>
      <c r="R179" s="68"/>
      <c r="S179" s="68"/>
      <c r="T179" s="68"/>
      <c r="U179" s="68"/>
      <c r="V179" s="68"/>
      <c r="W179" s="68"/>
      <c r="X179" s="68"/>
      <c r="Y179" s="68"/>
      <c r="Z179" s="62"/>
      <c r="AA179" s="62"/>
      <c r="AB179" s="57"/>
    </row>
    <row r="180" spans="1:28" ht="19.5" hidden="1" customHeight="1" x14ac:dyDescent="0.3">
      <c r="A180" s="10"/>
      <c r="B180" s="83"/>
      <c r="C180" s="93"/>
      <c r="D180" s="93"/>
      <c r="E180" s="93"/>
      <c r="F180" s="100"/>
      <c r="G180" s="69"/>
      <c r="H180" s="69"/>
      <c r="I180" s="69"/>
      <c r="J180" s="69"/>
      <c r="K180" s="69"/>
      <c r="L180" s="69"/>
      <c r="M180" s="69"/>
      <c r="N180" s="69"/>
      <c r="O180" s="69"/>
      <c r="P180" s="68"/>
      <c r="Q180" s="68"/>
      <c r="R180" s="68"/>
      <c r="S180" s="68"/>
      <c r="T180" s="68"/>
      <c r="U180" s="68"/>
      <c r="V180" s="68"/>
      <c r="W180" s="68"/>
      <c r="X180" s="68"/>
      <c r="Y180" s="68"/>
      <c r="Z180" s="62"/>
      <c r="AA180" s="62"/>
      <c r="AB180" s="57"/>
    </row>
    <row r="181" spans="1:28" ht="27.75" hidden="1" customHeight="1" x14ac:dyDescent="0.3">
      <c r="A181" s="10"/>
      <c r="B181" s="83"/>
      <c r="C181" s="93"/>
      <c r="D181" s="93"/>
      <c r="E181" s="93"/>
      <c r="F181" s="88"/>
      <c r="G181" s="69"/>
      <c r="H181" s="69"/>
      <c r="I181" s="69"/>
      <c r="J181" s="69"/>
      <c r="K181" s="69"/>
      <c r="L181" s="69"/>
      <c r="M181" s="69"/>
      <c r="N181" s="69"/>
      <c r="O181" s="69"/>
      <c r="P181" s="67"/>
      <c r="Q181" s="67"/>
      <c r="R181" s="67"/>
      <c r="S181" s="67"/>
      <c r="T181" s="67"/>
      <c r="U181" s="67"/>
      <c r="V181" s="67"/>
      <c r="W181" s="67"/>
      <c r="X181" s="67"/>
      <c r="Y181" s="67"/>
      <c r="Z181" s="62"/>
      <c r="AA181" s="62"/>
      <c r="AB181" s="57"/>
    </row>
    <row r="182" spans="1:28" ht="65.25" customHeight="1" x14ac:dyDescent="0.3">
      <c r="A182" s="10"/>
      <c r="B182" s="83"/>
      <c r="C182" s="93"/>
      <c r="D182" s="93"/>
      <c r="E182" s="93"/>
      <c r="F182" s="92" t="s">
        <v>28</v>
      </c>
      <c r="G182" s="69">
        <f>SUM(H182:N185)</f>
        <v>21488605.650000002</v>
      </c>
      <c r="H182" s="69">
        <f>H165+H147</f>
        <v>5401054.1500000004</v>
      </c>
      <c r="I182" s="69">
        <f>I165+I147</f>
        <v>0</v>
      </c>
      <c r="J182" s="69">
        <f>J165+J147</f>
        <v>0</v>
      </c>
      <c r="K182" s="69">
        <f>K153+K156+K159+K162+K165+K168+K171+K174</f>
        <v>8711781.540000001</v>
      </c>
      <c r="L182" s="69">
        <f>L165+L147</f>
        <v>7375769.96</v>
      </c>
      <c r="M182" s="69">
        <f>M165+M147</f>
        <v>0</v>
      </c>
      <c r="N182" s="69">
        <f>N165+N147</f>
        <v>0</v>
      </c>
      <c r="O182" s="69">
        <f>O165+O147</f>
        <v>0</v>
      </c>
      <c r="P182" s="66"/>
      <c r="Q182" s="66"/>
      <c r="R182" s="66"/>
      <c r="S182" s="66"/>
      <c r="T182" s="66"/>
      <c r="U182" s="66"/>
      <c r="V182" s="66"/>
      <c r="W182" s="66"/>
      <c r="X182" s="66"/>
      <c r="Y182" s="66"/>
      <c r="Z182" s="62"/>
      <c r="AA182" s="62"/>
      <c r="AB182" s="57"/>
    </row>
    <row r="183" spans="1:28" ht="21.75" hidden="1" customHeight="1" x14ac:dyDescent="0.3">
      <c r="A183" s="10"/>
      <c r="B183" s="83"/>
      <c r="C183" s="93"/>
      <c r="D183" s="93"/>
      <c r="E183" s="93"/>
      <c r="F183" s="92"/>
      <c r="G183" s="69"/>
      <c r="H183" s="69"/>
      <c r="I183" s="69"/>
      <c r="J183" s="69"/>
      <c r="K183" s="69"/>
      <c r="L183" s="69"/>
      <c r="M183" s="69"/>
      <c r="N183" s="69"/>
      <c r="O183" s="69"/>
      <c r="P183" s="67"/>
      <c r="Q183" s="67"/>
      <c r="R183" s="67"/>
      <c r="S183" s="67"/>
      <c r="T183" s="67"/>
      <c r="U183" s="67"/>
      <c r="V183" s="67"/>
      <c r="W183" s="67"/>
      <c r="X183" s="67"/>
      <c r="Y183" s="67"/>
      <c r="Z183" s="62"/>
      <c r="AA183" s="62"/>
      <c r="AB183" s="57"/>
    </row>
    <row r="184" spans="1:28" ht="18" hidden="1" customHeight="1" x14ac:dyDescent="0.3">
      <c r="A184" s="10"/>
      <c r="B184" s="83"/>
      <c r="C184" s="93"/>
      <c r="D184" s="93"/>
      <c r="E184" s="93"/>
      <c r="F184" s="92"/>
      <c r="G184" s="69"/>
      <c r="H184" s="69"/>
      <c r="I184" s="69"/>
      <c r="J184" s="69"/>
      <c r="K184" s="69"/>
      <c r="L184" s="69"/>
      <c r="M184" s="69"/>
      <c r="N184" s="69"/>
      <c r="O184" s="69"/>
      <c r="P184" s="54"/>
      <c r="Q184" s="54"/>
      <c r="R184" s="54"/>
      <c r="S184" s="54"/>
      <c r="T184" s="54"/>
      <c r="U184" s="54"/>
      <c r="V184" s="54"/>
      <c r="W184" s="54"/>
      <c r="X184" s="58"/>
      <c r="Y184" s="54"/>
      <c r="Z184" s="62"/>
      <c r="AA184" s="62"/>
      <c r="AB184" s="57"/>
    </row>
    <row r="185" spans="1:28" ht="31.5" hidden="1" customHeight="1" x14ac:dyDescent="0.3">
      <c r="A185" s="10"/>
      <c r="B185" s="86"/>
      <c r="C185" s="93"/>
      <c r="D185" s="93"/>
      <c r="E185" s="93"/>
      <c r="F185" s="92"/>
      <c r="G185" s="69"/>
      <c r="H185" s="69"/>
      <c r="I185" s="69"/>
      <c r="J185" s="69"/>
      <c r="K185" s="69"/>
      <c r="L185" s="69"/>
      <c r="M185" s="69"/>
      <c r="N185" s="69"/>
      <c r="O185" s="69"/>
      <c r="P185" s="54"/>
      <c r="Q185" s="54"/>
      <c r="R185" s="54"/>
      <c r="S185" s="54"/>
      <c r="T185" s="54"/>
      <c r="U185" s="54"/>
      <c r="V185" s="54"/>
      <c r="W185" s="54"/>
      <c r="X185" s="58"/>
      <c r="Y185" s="54"/>
      <c r="Z185" s="62"/>
      <c r="AA185" s="62"/>
      <c r="AB185" s="57"/>
    </row>
    <row r="186" spans="1:28" ht="64.5" customHeight="1" x14ac:dyDescent="0.3">
      <c r="A186" s="29"/>
      <c r="B186" s="80" t="s">
        <v>46</v>
      </c>
      <c r="C186" s="66">
        <v>2019</v>
      </c>
      <c r="D186" s="66">
        <v>2026</v>
      </c>
      <c r="E186" s="66" t="s">
        <v>66</v>
      </c>
      <c r="F186" s="33" t="s">
        <v>45</v>
      </c>
      <c r="G186" s="32">
        <f>SUM(H186:N186)</f>
        <v>92796161.069999993</v>
      </c>
      <c r="H186" s="32">
        <f t="shared" ref="H186:J186" si="74">H187+H188+H202</f>
        <v>7682542.2000000002</v>
      </c>
      <c r="I186" s="32">
        <f t="shared" si="74"/>
        <v>7623978.4400000004</v>
      </c>
      <c r="J186" s="32">
        <f t="shared" si="74"/>
        <v>7858602.1600000001</v>
      </c>
      <c r="K186" s="32">
        <f>K203</f>
        <v>10263085.27</v>
      </c>
      <c r="L186" s="32">
        <f t="shared" ref="L186:N186" si="75">L203</f>
        <v>40839551</v>
      </c>
      <c r="M186" s="45">
        <f t="shared" si="75"/>
        <v>9158638</v>
      </c>
      <c r="N186" s="45">
        <f t="shared" si="75"/>
        <v>9369764</v>
      </c>
      <c r="O186" s="45">
        <f t="shared" ref="O186" si="76">O203</f>
        <v>12636233</v>
      </c>
      <c r="P186" s="66" t="s">
        <v>72</v>
      </c>
      <c r="Q186" s="66" t="s">
        <v>65</v>
      </c>
      <c r="R186" s="66">
        <f>SUM(S186:AB189)</f>
        <v>249.4</v>
      </c>
      <c r="S186" s="66">
        <v>39.4</v>
      </c>
      <c r="T186" s="66">
        <v>61</v>
      </c>
      <c r="U186" s="66">
        <v>22</v>
      </c>
      <c r="V186" s="66">
        <v>32</v>
      </c>
      <c r="W186" s="66">
        <v>22</v>
      </c>
      <c r="X186" s="66">
        <v>24</v>
      </c>
      <c r="Y186" s="66">
        <v>24</v>
      </c>
      <c r="Z186" s="62"/>
      <c r="AA186" s="62"/>
      <c r="AB186" s="66">
        <v>25</v>
      </c>
    </row>
    <row r="187" spans="1:28" ht="60.75" customHeight="1" x14ac:dyDescent="0.3">
      <c r="A187" s="29"/>
      <c r="B187" s="83"/>
      <c r="C187" s="68"/>
      <c r="D187" s="68"/>
      <c r="E187" s="68"/>
      <c r="F187" s="33" t="s">
        <v>98</v>
      </c>
      <c r="G187" s="32">
        <f>SUM(H187:N187)</f>
        <v>62374637.850000001</v>
      </c>
      <c r="H187" s="32">
        <f t="shared" ref="H187:J187" si="77">H222</f>
        <v>7682542.2000000002</v>
      </c>
      <c r="I187" s="32">
        <f t="shared" si="77"/>
        <v>7623978.4400000004</v>
      </c>
      <c r="J187" s="32">
        <f t="shared" si="77"/>
        <v>7858602.1600000001</v>
      </c>
      <c r="K187" s="32">
        <f>K204</f>
        <v>10263085.27</v>
      </c>
      <c r="L187" s="32">
        <f t="shared" ref="L187:N187" si="78">L204</f>
        <v>10418027.779999999</v>
      </c>
      <c r="M187" s="45">
        <f t="shared" si="78"/>
        <v>9158638</v>
      </c>
      <c r="N187" s="45">
        <f t="shared" si="78"/>
        <v>9369764</v>
      </c>
      <c r="O187" s="45">
        <f t="shared" ref="O187" si="79">O204</f>
        <v>12636233</v>
      </c>
      <c r="P187" s="68"/>
      <c r="Q187" s="68"/>
      <c r="R187" s="68"/>
      <c r="S187" s="68"/>
      <c r="T187" s="68"/>
      <c r="U187" s="68"/>
      <c r="V187" s="68"/>
      <c r="W187" s="68"/>
      <c r="X187" s="68"/>
      <c r="Y187" s="68"/>
      <c r="Z187" s="62"/>
      <c r="AA187" s="62"/>
      <c r="AB187" s="68"/>
    </row>
    <row r="188" spans="1:28" ht="61.5" customHeight="1" x14ac:dyDescent="0.3">
      <c r="A188" s="29"/>
      <c r="B188" s="83"/>
      <c r="C188" s="68"/>
      <c r="D188" s="68"/>
      <c r="E188" s="68"/>
      <c r="F188" s="87" t="s">
        <v>48</v>
      </c>
      <c r="G188" s="70">
        <f>G223</f>
        <v>0</v>
      </c>
      <c r="H188" s="70">
        <f t="shared" ref="H188:J188" si="80">H223</f>
        <v>0</v>
      </c>
      <c r="I188" s="70">
        <f t="shared" si="80"/>
        <v>0</v>
      </c>
      <c r="J188" s="70">
        <f t="shared" si="80"/>
        <v>0</v>
      </c>
      <c r="K188" s="70">
        <f>K205</f>
        <v>0</v>
      </c>
      <c r="L188" s="70">
        <f t="shared" ref="L188:N188" si="81">L205</f>
        <v>30421523.219999999</v>
      </c>
      <c r="M188" s="70">
        <f t="shared" si="81"/>
        <v>0</v>
      </c>
      <c r="N188" s="70">
        <f t="shared" si="81"/>
        <v>0</v>
      </c>
      <c r="O188" s="70">
        <f t="shared" ref="O188" si="82">O205</f>
        <v>0</v>
      </c>
      <c r="P188" s="68"/>
      <c r="Q188" s="68"/>
      <c r="R188" s="68"/>
      <c r="S188" s="68"/>
      <c r="T188" s="68"/>
      <c r="U188" s="68"/>
      <c r="V188" s="68"/>
      <c r="W188" s="68"/>
      <c r="X188" s="68"/>
      <c r="Y188" s="68"/>
      <c r="Z188" s="62"/>
      <c r="AA188" s="62"/>
      <c r="AB188" s="68"/>
    </row>
    <row r="189" spans="1:28" ht="3" customHeight="1" x14ac:dyDescent="0.3">
      <c r="A189" s="29"/>
      <c r="B189" s="83"/>
      <c r="C189" s="68"/>
      <c r="D189" s="68"/>
      <c r="E189" s="68"/>
      <c r="F189" s="100"/>
      <c r="G189" s="71"/>
      <c r="H189" s="71"/>
      <c r="I189" s="71"/>
      <c r="J189" s="71"/>
      <c r="K189" s="71"/>
      <c r="L189" s="71"/>
      <c r="M189" s="71"/>
      <c r="N189" s="71"/>
      <c r="O189" s="71"/>
      <c r="P189" s="68"/>
      <c r="Q189" s="67"/>
      <c r="R189" s="67"/>
      <c r="S189" s="67"/>
      <c r="T189" s="67"/>
      <c r="U189" s="67"/>
      <c r="V189" s="67"/>
      <c r="W189" s="67"/>
      <c r="X189" s="67"/>
      <c r="Y189" s="67"/>
      <c r="Z189" s="62"/>
      <c r="AA189" s="62"/>
      <c r="AB189" s="67"/>
    </row>
    <row r="190" spans="1:28" ht="22.5" hidden="1" customHeight="1" x14ac:dyDescent="0.3">
      <c r="A190" s="29"/>
      <c r="B190" s="83"/>
      <c r="C190" s="68"/>
      <c r="D190" s="68"/>
      <c r="E190" s="68"/>
      <c r="F190" s="100"/>
      <c r="G190" s="71"/>
      <c r="H190" s="71"/>
      <c r="I190" s="71"/>
      <c r="J190" s="71"/>
      <c r="K190" s="71"/>
      <c r="L190" s="71"/>
      <c r="M190" s="71"/>
      <c r="N190" s="71"/>
      <c r="O190" s="71"/>
      <c r="P190" s="53"/>
      <c r="Q190" s="57"/>
      <c r="R190" s="57"/>
      <c r="S190" s="57"/>
      <c r="T190" s="57"/>
      <c r="U190" s="57"/>
      <c r="V190" s="57"/>
      <c r="W190" s="59"/>
      <c r="X190" s="60"/>
      <c r="Y190" s="54"/>
      <c r="Z190" s="62"/>
      <c r="AA190" s="62"/>
      <c r="AB190" s="57"/>
    </row>
    <row r="191" spans="1:28" ht="15.75" hidden="1" customHeight="1" x14ac:dyDescent="0.3">
      <c r="A191" s="29"/>
      <c r="B191" s="83"/>
      <c r="C191" s="68"/>
      <c r="D191" s="68"/>
      <c r="E191" s="68"/>
      <c r="F191" s="100"/>
      <c r="G191" s="71"/>
      <c r="H191" s="71"/>
      <c r="I191" s="71"/>
      <c r="J191" s="71"/>
      <c r="K191" s="71"/>
      <c r="L191" s="71"/>
      <c r="M191" s="71"/>
      <c r="N191" s="71"/>
      <c r="O191" s="71"/>
      <c r="P191" s="53"/>
      <c r="Q191" s="57"/>
      <c r="R191" s="57"/>
      <c r="S191" s="57"/>
      <c r="T191" s="57"/>
      <c r="U191" s="57"/>
      <c r="V191" s="57"/>
      <c r="W191" s="59"/>
      <c r="X191" s="60"/>
      <c r="Y191" s="54"/>
      <c r="Z191" s="62"/>
      <c r="AA191" s="62"/>
      <c r="AB191" s="57"/>
    </row>
    <row r="192" spans="1:28" ht="10.5" hidden="1" customHeight="1" x14ac:dyDescent="0.3">
      <c r="A192" s="29"/>
      <c r="B192" s="83"/>
      <c r="C192" s="68"/>
      <c r="D192" s="68"/>
      <c r="E192" s="68"/>
      <c r="F192" s="88"/>
      <c r="G192" s="72"/>
      <c r="H192" s="72"/>
      <c r="I192" s="72"/>
      <c r="J192" s="72"/>
      <c r="K192" s="72"/>
      <c r="L192" s="72"/>
      <c r="M192" s="72"/>
      <c r="N192" s="72"/>
      <c r="O192" s="72"/>
      <c r="P192" s="54"/>
      <c r="Q192" s="57"/>
      <c r="R192" s="57"/>
      <c r="S192" s="57"/>
      <c r="T192" s="57"/>
      <c r="U192" s="57"/>
      <c r="V192" s="57"/>
      <c r="W192" s="59"/>
      <c r="X192" s="60"/>
      <c r="Y192" s="54"/>
      <c r="Z192" s="62"/>
      <c r="AA192" s="62"/>
      <c r="AB192" s="57"/>
    </row>
    <row r="193" spans="1:28" ht="7.5" hidden="1" customHeight="1" x14ac:dyDescent="0.3">
      <c r="A193" s="29"/>
      <c r="B193" s="83"/>
      <c r="C193" s="68"/>
      <c r="D193" s="68"/>
      <c r="E193" s="68"/>
      <c r="F193" s="33"/>
      <c r="G193" s="32"/>
      <c r="H193" s="32"/>
      <c r="I193" s="32"/>
      <c r="J193" s="28"/>
      <c r="K193" s="28"/>
      <c r="L193" s="28"/>
      <c r="M193" s="48"/>
      <c r="N193" s="48"/>
      <c r="O193" s="48"/>
      <c r="P193" s="57"/>
      <c r="Q193" s="57"/>
      <c r="R193" s="57"/>
      <c r="S193" s="57"/>
      <c r="T193" s="57"/>
      <c r="U193" s="57"/>
      <c r="V193" s="57"/>
      <c r="W193" s="59"/>
      <c r="X193" s="60"/>
      <c r="Y193" s="54"/>
      <c r="Z193" s="62"/>
      <c r="AA193" s="62"/>
      <c r="AB193" s="57"/>
    </row>
    <row r="194" spans="1:28" ht="28.5" hidden="1" customHeight="1" x14ac:dyDescent="0.3">
      <c r="A194" s="29"/>
      <c r="B194" s="83"/>
      <c r="C194" s="68"/>
      <c r="D194" s="68"/>
      <c r="E194" s="68"/>
      <c r="F194" s="33"/>
      <c r="G194" s="32"/>
      <c r="H194" s="32"/>
      <c r="I194" s="32"/>
      <c r="J194" s="28"/>
      <c r="K194" s="28"/>
      <c r="L194" s="28"/>
      <c r="M194" s="48"/>
      <c r="N194" s="48"/>
      <c r="O194" s="48"/>
      <c r="P194" s="57"/>
      <c r="Q194" s="57"/>
      <c r="R194" s="57"/>
      <c r="S194" s="57"/>
      <c r="T194" s="57"/>
      <c r="U194" s="57"/>
      <c r="V194" s="57"/>
      <c r="W194" s="59"/>
      <c r="X194" s="60"/>
      <c r="Y194" s="54"/>
      <c r="Z194" s="62"/>
      <c r="AA194" s="62"/>
      <c r="AB194" s="57"/>
    </row>
    <row r="195" spans="1:28" ht="3" hidden="1" customHeight="1" x14ac:dyDescent="0.3">
      <c r="A195" s="29"/>
      <c r="B195" s="83"/>
      <c r="C195" s="68"/>
      <c r="D195" s="68"/>
      <c r="E195" s="68"/>
      <c r="F195" s="33"/>
      <c r="G195" s="32"/>
      <c r="H195" s="32"/>
      <c r="I195" s="32"/>
      <c r="J195" s="28"/>
      <c r="K195" s="28"/>
      <c r="L195" s="28"/>
      <c r="M195" s="48"/>
      <c r="N195" s="48"/>
      <c r="O195" s="48"/>
      <c r="P195" s="57"/>
      <c r="Q195" s="57"/>
      <c r="R195" s="57"/>
      <c r="S195" s="57"/>
      <c r="T195" s="57"/>
      <c r="U195" s="57"/>
      <c r="V195" s="57"/>
      <c r="W195" s="59"/>
      <c r="X195" s="60"/>
      <c r="Y195" s="54"/>
      <c r="Z195" s="62"/>
      <c r="AA195" s="62"/>
      <c r="AB195" s="57"/>
    </row>
    <row r="196" spans="1:28" ht="28.5" hidden="1" customHeight="1" x14ac:dyDescent="0.3">
      <c r="A196" s="29"/>
      <c r="B196" s="83"/>
      <c r="C196" s="68"/>
      <c r="D196" s="68"/>
      <c r="E196" s="68"/>
      <c r="F196" s="33"/>
      <c r="G196" s="32"/>
      <c r="H196" s="32"/>
      <c r="I196" s="32"/>
      <c r="J196" s="28"/>
      <c r="K196" s="28"/>
      <c r="L196" s="28"/>
      <c r="M196" s="48"/>
      <c r="N196" s="48"/>
      <c r="O196" s="48"/>
      <c r="P196" s="57"/>
      <c r="Q196" s="57"/>
      <c r="R196" s="57"/>
      <c r="S196" s="57"/>
      <c r="T196" s="57"/>
      <c r="U196" s="57"/>
      <c r="V196" s="57"/>
      <c r="W196" s="59"/>
      <c r="X196" s="60"/>
      <c r="Y196" s="54"/>
      <c r="Z196" s="62"/>
      <c r="AA196" s="62"/>
      <c r="AB196" s="57"/>
    </row>
    <row r="197" spans="1:28" ht="28.5" hidden="1" customHeight="1" x14ac:dyDescent="0.3">
      <c r="A197" s="29"/>
      <c r="B197" s="83"/>
      <c r="C197" s="68"/>
      <c r="D197" s="68"/>
      <c r="E197" s="68"/>
      <c r="F197" s="33"/>
      <c r="G197" s="32"/>
      <c r="H197" s="32"/>
      <c r="I197" s="32"/>
      <c r="J197" s="28"/>
      <c r="K197" s="28"/>
      <c r="L197" s="28"/>
      <c r="M197" s="48"/>
      <c r="N197" s="48"/>
      <c r="O197" s="48"/>
      <c r="P197" s="57"/>
      <c r="Q197" s="57"/>
      <c r="R197" s="57"/>
      <c r="S197" s="57"/>
      <c r="T197" s="57"/>
      <c r="U197" s="57"/>
      <c r="V197" s="57"/>
      <c r="W197" s="59"/>
      <c r="X197" s="60"/>
      <c r="Y197" s="54"/>
      <c r="Z197" s="62"/>
      <c r="AA197" s="62"/>
      <c r="AB197" s="57"/>
    </row>
    <row r="198" spans="1:28" ht="18.75" hidden="1" customHeight="1" x14ac:dyDescent="0.3">
      <c r="A198" s="29"/>
      <c r="B198" s="83"/>
      <c r="C198" s="68"/>
      <c r="D198" s="68"/>
      <c r="E198" s="68"/>
      <c r="F198" s="33" t="s">
        <v>68</v>
      </c>
      <c r="G198" s="32"/>
      <c r="H198" s="32"/>
      <c r="I198" s="32"/>
      <c r="J198" s="28"/>
      <c r="K198" s="28"/>
      <c r="L198" s="28"/>
      <c r="M198" s="48"/>
      <c r="N198" s="48"/>
      <c r="O198" s="48"/>
      <c r="P198" s="57"/>
      <c r="Q198" s="57"/>
      <c r="R198" s="57"/>
      <c r="S198" s="57"/>
      <c r="T198" s="57"/>
      <c r="U198" s="57"/>
      <c r="V198" s="57"/>
      <c r="W198" s="59"/>
      <c r="X198" s="60"/>
      <c r="Y198" s="54"/>
      <c r="Z198" s="62"/>
      <c r="AA198" s="62"/>
      <c r="AB198" s="57"/>
    </row>
    <row r="199" spans="1:28" ht="28.5" hidden="1" customHeight="1" x14ac:dyDescent="0.3">
      <c r="A199" s="29"/>
      <c r="B199" s="83"/>
      <c r="C199" s="68"/>
      <c r="D199" s="68"/>
      <c r="E199" s="68"/>
      <c r="F199" s="33" t="s">
        <v>49</v>
      </c>
      <c r="G199" s="32" t="e">
        <f>G200+G201+#REF!</f>
        <v>#REF!</v>
      </c>
      <c r="H199" s="32" t="e">
        <f>H200+H201+#REF!</f>
        <v>#REF!</v>
      </c>
      <c r="I199" s="32" t="e">
        <f>I200+I201+#REF!</f>
        <v>#REF!</v>
      </c>
      <c r="J199" s="32" t="e">
        <f>J200+J201+#REF!</f>
        <v>#REF!</v>
      </c>
      <c r="K199" s="32" t="e">
        <f>K200+K201+#REF!</f>
        <v>#REF!</v>
      </c>
      <c r="L199" s="32" t="e">
        <f>L200+L201+#REF!</f>
        <v>#REF!</v>
      </c>
      <c r="M199" s="45" t="e">
        <f>M200+M201+#REF!</f>
        <v>#REF!</v>
      </c>
      <c r="N199" s="48"/>
      <c r="O199" s="45" t="e">
        <f>O200+O201+#REF!</f>
        <v>#REF!</v>
      </c>
      <c r="P199" s="57"/>
      <c r="Q199" s="57"/>
      <c r="R199" s="57"/>
      <c r="S199" s="57"/>
      <c r="T199" s="57"/>
      <c r="U199" s="57"/>
      <c r="V199" s="57"/>
      <c r="W199" s="59"/>
      <c r="X199" s="60"/>
      <c r="Y199" s="54"/>
      <c r="Z199" s="62"/>
      <c r="AA199" s="62"/>
      <c r="AB199" s="57"/>
    </row>
    <row r="200" spans="1:28" ht="18.75" hidden="1" customHeight="1" x14ac:dyDescent="0.3">
      <c r="A200" s="29"/>
      <c r="B200" s="83"/>
      <c r="C200" s="68"/>
      <c r="D200" s="68"/>
      <c r="E200" s="68"/>
      <c r="F200" s="33" t="s">
        <v>47</v>
      </c>
      <c r="G200" s="32" t="e">
        <f>#REF!+G214+#REF!+#REF!</f>
        <v>#REF!</v>
      </c>
      <c r="H200" s="32" t="e">
        <f>#REF!+H214+#REF!+#REF!</f>
        <v>#REF!</v>
      </c>
      <c r="I200" s="32" t="e">
        <f>#REF!+I214+#REF!+#REF!</f>
        <v>#REF!</v>
      </c>
      <c r="J200" s="32" t="e">
        <f>#REF!+J214+#REF!+#REF!</f>
        <v>#REF!</v>
      </c>
      <c r="K200" s="32" t="e">
        <f>#REF!+K214+#REF!+#REF!</f>
        <v>#REF!</v>
      </c>
      <c r="L200" s="32" t="e">
        <f>#REF!+L214+#REF!+#REF!</f>
        <v>#REF!</v>
      </c>
      <c r="M200" s="45" t="e">
        <f>#REF!+M214+#REF!+#REF!</f>
        <v>#REF!</v>
      </c>
      <c r="N200" s="48"/>
      <c r="O200" s="45" t="e">
        <f>#REF!+O214+#REF!+#REF!</f>
        <v>#REF!</v>
      </c>
      <c r="P200" s="57"/>
      <c r="Q200" s="57"/>
      <c r="R200" s="57"/>
      <c r="S200" s="57"/>
      <c r="T200" s="57"/>
      <c r="U200" s="57"/>
      <c r="V200" s="57"/>
      <c r="W200" s="59"/>
      <c r="X200" s="60"/>
      <c r="Y200" s="54"/>
      <c r="Z200" s="62"/>
      <c r="AA200" s="62"/>
      <c r="AB200" s="57"/>
    </row>
    <row r="201" spans="1:28" ht="28.5" hidden="1" customHeight="1" x14ac:dyDescent="0.3">
      <c r="A201" s="29"/>
      <c r="B201" s="83"/>
      <c r="C201" s="68"/>
      <c r="D201" s="68"/>
      <c r="E201" s="68"/>
      <c r="F201" s="33" t="s">
        <v>44</v>
      </c>
      <c r="G201" s="32" t="e">
        <f>H201+I201+J201+K201+L201+M201+#REF!</f>
        <v>#REF!</v>
      </c>
      <c r="H201" s="32" t="e">
        <f>#REF!+H215</f>
        <v>#REF!</v>
      </c>
      <c r="I201" s="32" t="e">
        <f>#REF!+I215</f>
        <v>#REF!</v>
      </c>
      <c r="J201" s="32" t="e">
        <f>#REF!+J215</f>
        <v>#REF!</v>
      </c>
      <c r="K201" s="32" t="e">
        <f>#REF!+K215</f>
        <v>#REF!</v>
      </c>
      <c r="L201" s="32" t="e">
        <f>#REF!+L215</f>
        <v>#REF!</v>
      </c>
      <c r="M201" s="45" t="e">
        <f>#REF!+M215</f>
        <v>#REF!</v>
      </c>
      <c r="N201" s="48"/>
      <c r="O201" s="45" t="e">
        <f>#REF!+O215</f>
        <v>#REF!</v>
      </c>
      <c r="P201" s="57"/>
      <c r="Q201" s="57"/>
      <c r="R201" s="57"/>
      <c r="S201" s="57"/>
      <c r="T201" s="57"/>
      <c r="U201" s="57"/>
      <c r="V201" s="57"/>
      <c r="W201" s="59"/>
      <c r="X201" s="60"/>
      <c r="Y201" s="54"/>
      <c r="Z201" s="62"/>
      <c r="AA201" s="62"/>
      <c r="AB201" s="57"/>
    </row>
    <row r="202" spans="1:28" ht="56.25" customHeight="1" x14ac:dyDescent="0.3">
      <c r="A202" s="29"/>
      <c r="B202" s="86"/>
      <c r="C202" s="67"/>
      <c r="D202" s="67"/>
      <c r="E202" s="67"/>
      <c r="F202" s="33" t="s">
        <v>68</v>
      </c>
      <c r="G202" s="32">
        <f>G224</f>
        <v>0</v>
      </c>
      <c r="H202" s="32">
        <f t="shared" ref="H202:J202" si="83">H224</f>
        <v>0</v>
      </c>
      <c r="I202" s="32">
        <f t="shared" si="83"/>
        <v>0</v>
      </c>
      <c r="J202" s="32">
        <f t="shared" si="83"/>
        <v>0</v>
      </c>
      <c r="K202" s="32">
        <f>K206</f>
        <v>0</v>
      </c>
      <c r="L202" s="32">
        <f t="shared" ref="L202:N202" si="84">L206</f>
        <v>0</v>
      </c>
      <c r="M202" s="45">
        <f t="shared" si="84"/>
        <v>0</v>
      </c>
      <c r="N202" s="45">
        <f t="shared" si="84"/>
        <v>0</v>
      </c>
      <c r="O202" s="45">
        <f t="shared" ref="O202" si="85">O206</f>
        <v>0</v>
      </c>
      <c r="P202" s="57"/>
      <c r="Q202" s="57"/>
      <c r="R202" s="57"/>
      <c r="S202" s="57"/>
      <c r="T202" s="57"/>
      <c r="U202" s="57"/>
      <c r="V202" s="57"/>
      <c r="W202" s="59"/>
      <c r="X202" s="60"/>
      <c r="Y202" s="54"/>
      <c r="Z202" s="62"/>
      <c r="AA202" s="62"/>
      <c r="AB202" s="57"/>
    </row>
    <row r="203" spans="1:28" ht="88.5" customHeight="1" x14ac:dyDescent="0.3">
      <c r="A203" s="29"/>
      <c r="B203" s="80" t="s">
        <v>74</v>
      </c>
      <c r="C203" s="66">
        <v>2019</v>
      </c>
      <c r="D203" s="66">
        <v>2026</v>
      </c>
      <c r="E203" s="66" t="s">
        <v>66</v>
      </c>
      <c r="F203" s="33" t="s">
        <v>45</v>
      </c>
      <c r="G203" s="32">
        <f>SUM(H203:N203)</f>
        <v>92796161.069999993</v>
      </c>
      <c r="H203" s="32">
        <f t="shared" ref="H203:N203" si="86">H204+H205+H206</f>
        <v>7682542.2000000002</v>
      </c>
      <c r="I203" s="32">
        <f t="shared" si="86"/>
        <v>7623978.4400000004</v>
      </c>
      <c r="J203" s="32">
        <f t="shared" si="86"/>
        <v>7858602.1600000001</v>
      </c>
      <c r="K203" s="32">
        <f t="shared" si="86"/>
        <v>10263085.27</v>
      </c>
      <c r="L203" s="32">
        <f>L207+L210</f>
        <v>40839551</v>
      </c>
      <c r="M203" s="45">
        <f t="shared" si="86"/>
        <v>9158638</v>
      </c>
      <c r="N203" s="45">
        <f t="shared" si="86"/>
        <v>9369764</v>
      </c>
      <c r="O203" s="45">
        <f t="shared" ref="O203" si="87">O204+O205+O206</f>
        <v>12636233</v>
      </c>
      <c r="P203" s="57"/>
      <c r="Q203" s="57"/>
      <c r="R203" s="57"/>
      <c r="S203" s="57"/>
      <c r="T203" s="57"/>
      <c r="U203" s="57"/>
      <c r="V203" s="57"/>
      <c r="W203" s="59"/>
      <c r="X203" s="60"/>
      <c r="Y203" s="54"/>
      <c r="Z203" s="62"/>
      <c r="AA203" s="62"/>
      <c r="AB203" s="57"/>
    </row>
    <row r="204" spans="1:28" ht="60" customHeight="1" x14ac:dyDescent="0.3">
      <c r="A204" s="29"/>
      <c r="B204" s="83"/>
      <c r="C204" s="68"/>
      <c r="D204" s="68"/>
      <c r="E204" s="68"/>
      <c r="F204" s="33" t="s">
        <v>99</v>
      </c>
      <c r="G204" s="32">
        <f>SUM(H204:N204)</f>
        <v>62374637.850000001</v>
      </c>
      <c r="H204" s="32">
        <f t="shared" ref="H204:M205" si="88">H208+H211+H214+H218</f>
        <v>7682542.2000000002</v>
      </c>
      <c r="I204" s="32">
        <f t="shared" si="88"/>
        <v>7623978.4400000004</v>
      </c>
      <c r="J204" s="32">
        <f t="shared" si="88"/>
        <v>7858602.1600000001</v>
      </c>
      <c r="K204" s="32">
        <f>K208</f>
        <v>10263085.27</v>
      </c>
      <c r="L204" s="32">
        <f>L208+L211</f>
        <v>10418027.779999999</v>
      </c>
      <c r="M204" s="45">
        <f>M208</f>
        <v>9158638</v>
      </c>
      <c r="N204" s="45">
        <f>N208</f>
        <v>9369764</v>
      </c>
      <c r="O204" s="45">
        <f>O208</f>
        <v>12636233</v>
      </c>
      <c r="P204" s="57"/>
      <c r="Q204" s="57"/>
      <c r="R204" s="57"/>
      <c r="S204" s="57"/>
      <c r="T204" s="57"/>
      <c r="U204" s="57"/>
      <c r="V204" s="57"/>
      <c r="W204" s="59"/>
      <c r="X204" s="60"/>
      <c r="Y204" s="54"/>
      <c r="Z204" s="62"/>
      <c r="AA204" s="62"/>
      <c r="AB204" s="57"/>
    </row>
    <row r="205" spans="1:28" ht="39" customHeight="1" x14ac:dyDescent="0.3">
      <c r="A205" s="29"/>
      <c r="B205" s="83"/>
      <c r="C205" s="68"/>
      <c r="D205" s="68"/>
      <c r="E205" s="68"/>
      <c r="F205" s="33" t="s">
        <v>37</v>
      </c>
      <c r="G205" s="32">
        <f>G209+G212+G215+G219</f>
        <v>0</v>
      </c>
      <c r="H205" s="32">
        <f t="shared" ref="H205:O205" si="89">H209+H212+H215+H219</f>
        <v>0</v>
      </c>
      <c r="I205" s="32">
        <f t="shared" si="89"/>
        <v>0</v>
      </c>
      <c r="J205" s="32">
        <f t="shared" si="89"/>
        <v>0</v>
      </c>
      <c r="K205" s="32">
        <f t="shared" si="88"/>
        <v>0</v>
      </c>
      <c r="L205" s="32">
        <f t="shared" si="88"/>
        <v>30421523.219999999</v>
      </c>
      <c r="M205" s="45">
        <f t="shared" si="88"/>
        <v>0</v>
      </c>
      <c r="N205" s="45">
        <f t="shared" si="89"/>
        <v>0</v>
      </c>
      <c r="O205" s="45">
        <f t="shared" si="89"/>
        <v>0</v>
      </c>
      <c r="P205" s="57"/>
      <c r="Q205" s="57"/>
      <c r="R205" s="57"/>
      <c r="S205" s="57"/>
      <c r="T205" s="57"/>
      <c r="U205" s="57"/>
      <c r="V205" s="57"/>
      <c r="W205" s="59"/>
      <c r="X205" s="60"/>
      <c r="Y205" s="54"/>
      <c r="Z205" s="62"/>
      <c r="AA205" s="62"/>
      <c r="AB205" s="57"/>
    </row>
    <row r="206" spans="1:28" ht="51.75" customHeight="1" x14ac:dyDescent="0.3">
      <c r="A206" s="29"/>
      <c r="B206" s="86"/>
      <c r="C206" s="67"/>
      <c r="D206" s="67"/>
      <c r="E206" s="67"/>
      <c r="F206" s="33" t="s">
        <v>68</v>
      </c>
      <c r="G206" s="32">
        <f>G216+G220</f>
        <v>0</v>
      </c>
      <c r="H206" s="32">
        <f t="shared" ref="H206:N206" si="90">H216+H220</f>
        <v>0</v>
      </c>
      <c r="I206" s="32">
        <f t="shared" si="90"/>
        <v>0</v>
      </c>
      <c r="J206" s="32">
        <f t="shared" si="90"/>
        <v>0</v>
      </c>
      <c r="K206" s="32">
        <f t="shared" si="90"/>
        <v>0</v>
      </c>
      <c r="L206" s="32">
        <f t="shared" si="90"/>
        <v>0</v>
      </c>
      <c r="M206" s="45">
        <f t="shared" si="90"/>
        <v>0</v>
      </c>
      <c r="N206" s="45">
        <f t="shared" si="90"/>
        <v>0</v>
      </c>
      <c r="O206" s="45">
        <f t="shared" ref="O206" si="91">O216+O220</f>
        <v>0</v>
      </c>
      <c r="P206" s="57"/>
      <c r="Q206" s="57"/>
      <c r="R206" s="57"/>
      <c r="S206" s="57"/>
      <c r="T206" s="57"/>
      <c r="U206" s="57"/>
      <c r="V206" s="57"/>
      <c r="W206" s="59"/>
      <c r="X206" s="60"/>
      <c r="Y206" s="54"/>
      <c r="Z206" s="62"/>
      <c r="AA206" s="62"/>
      <c r="AB206" s="57"/>
    </row>
    <row r="207" spans="1:28" ht="83.25" customHeight="1" x14ac:dyDescent="0.3">
      <c r="A207" s="29"/>
      <c r="B207" s="80" t="s">
        <v>148</v>
      </c>
      <c r="C207" s="66">
        <v>2019</v>
      </c>
      <c r="D207" s="66">
        <v>2026</v>
      </c>
      <c r="E207" s="66" t="s">
        <v>66</v>
      </c>
      <c r="F207" s="33" t="s">
        <v>49</v>
      </c>
      <c r="G207" s="32">
        <f>SUM(H207:N207)</f>
        <v>60773504.850000001</v>
      </c>
      <c r="H207" s="32">
        <f t="shared" ref="H207:O207" si="92">H208+H209</f>
        <v>7682542.2000000002</v>
      </c>
      <c r="I207" s="32">
        <f t="shared" si="92"/>
        <v>7623978.4400000004</v>
      </c>
      <c r="J207" s="32">
        <f>J208+J209</f>
        <v>7858602.1600000001</v>
      </c>
      <c r="K207" s="32">
        <f t="shared" ref="K207:M207" si="93">K208+K209</f>
        <v>10263085.27</v>
      </c>
      <c r="L207" s="32">
        <f t="shared" si="93"/>
        <v>8816894.7799999993</v>
      </c>
      <c r="M207" s="45">
        <f t="shared" si="93"/>
        <v>9158638</v>
      </c>
      <c r="N207" s="45">
        <f t="shared" si="92"/>
        <v>9369764</v>
      </c>
      <c r="O207" s="45">
        <f t="shared" si="92"/>
        <v>12636233</v>
      </c>
      <c r="P207" s="57"/>
      <c r="Q207" s="57"/>
      <c r="R207" s="57"/>
      <c r="S207" s="57"/>
      <c r="T207" s="57"/>
      <c r="U207" s="57"/>
      <c r="V207" s="57"/>
      <c r="W207" s="59"/>
      <c r="X207" s="60"/>
      <c r="Y207" s="54"/>
      <c r="Z207" s="62"/>
      <c r="AA207" s="62"/>
      <c r="AB207" s="57"/>
    </row>
    <row r="208" spans="1:28" ht="57.75" customHeight="1" x14ac:dyDescent="0.3">
      <c r="A208" s="29"/>
      <c r="B208" s="83"/>
      <c r="C208" s="68"/>
      <c r="D208" s="68"/>
      <c r="E208" s="68"/>
      <c r="F208" s="33" t="s">
        <v>98</v>
      </c>
      <c r="G208" s="32">
        <f>SUM(H208:N208)</f>
        <v>60773504.850000001</v>
      </c>
      <c r="H208" s="32">
        <v>7682542.2000000002</v>
      </c>
      <c r="I208" s="32">
        <v>7623978.4400000004</v>
      </c>
      <c r="J208" s="28">
        <v>7858602.1600000001</v>
      </c>
      <c r="K208" s="28">
        <v>10263085.27</v>
      </c>
      <c r="L208" s="28">
        <v>8816894.7799999993</v>
      </c>
      <c r="M208" s="48">
        <v>9158638</v>
      </c>
      <c r="N208" s="48">
        <v>9369764</v>
      </c>
      <c r="O208" s="48">
        <v>12636233</v>
      </c>
      <c r="P208" s="57"/>
      <c r="Q208" s="57"/>
      <c r="R208" s="57"/>
      <c r="S208" s="57"/>
      <c r="T208" s="57"/>
      <c r="U208" s="57"/>
      <c r="V208" s="57"/>
      <c r="W208" s="59"/>
      <c r="X208" s="60"/>
      <c r="Y208" s="54"/>
      <c r="Z208" s="62"/>
      <c r="AA208" s="62"/>
      <c r="AB208" s="57"/>
    </row>
    <row r="209" spans="1:28" ht="56.25" customHeight="1" x14ac:dyDescent="0.3">
      <c r="A209" s="29"/>
      <c r="B209" s="86"/>
      <c r="C209" s="67"/>
      <c r="D209" s="67"/>
      <c r="E209" s="67"/>
      <c r="F209" s="33" t="s">
        <v>44</v>
      </c>
      <c r="G209" s="32">
        <v>0</v>
      </c>
      <c r="H209" s="32">
        <v>0</v>
      </c>
      <c r="I209" s="32">
        <v>0</v>
      </c>
      <c r="J209" s="28">
        <v>0</v>
      </c>
      <c r="K209" s="28">
        <v>0</v>
      </c>
      <c r="L209" s="28">
        <v>0</v>
      </c>
      <c r="M209" s="48">
        <v>0</v>
      </c>
      <c r="N209" s="48">
        <v>0</v>
      </c>
      <c r="O209" s="48">
        <v>0</v>
      </c>
      <c r="P209" s="57"/>
      <c r="Q209" s="57"/>
      <c r="R209" s="57"/>
      <c r="S209" s="57"/>
      <c r="T209" s="57"/>
      <c r="U209" s="57"/>
      <c r="V209" s="57"/>
      <c r="W209" s="59"/>
      <c r="X209" s="60"/>
      <c r="Y209" s="54"/>
      <c r="Z209" s="62"/>
      <c r="AA209" s="62"/>
      <c r="AB209" s="57"/>
    </row>
    <row r="210" spans="1:28" ht="83.25" customHeight="1" x14ac:dyDescent="0.3">
      <c r="A210" s="29"/>
      <c r="B210" s="80" t="s">
        <v>149</v>
      </c>
      <c r="C210" s="66">
        <v>2019</v>
      </c>
      <c r="D210" s="66">
        <v>2026</v>
      </c>
      <c r="E210" s="66" t="s">
        <v>66</v>
      </c>
      <c r="F210" s="33" t="s">
        <v>49</v>
      </c>
      <c r="G210" s="32">
        <f>G211</f>
        <v>0</v>
      </c>
      <c r="H210" s="32">
        <f t="shared" ref="H210:I210" si="94">H211</f>
        <v>0</v>
      </c>
      <c r="I210" s="32">
        <f t="shared" si="94"/>
        <v>0</v>
      </c>
      <c r="J210" s="32">
        <v>0</v>
      </c>
      <c r="K210" s="32"/>
      <c r="L210" s="32">
        <f>SUM(L211:L212)</f>
        <v>32022656.219999999</v>
      </c>
      <c r="M210" s="48">
        <v>0</v>
      </c>
      <c r="N210" s="48">
        <v>0</v>
      </c>
      <c r="O210" s="48">
        <v>0</v>
      </c>
      <c r="P210" s="57"/>
      <c r="Q210" s="57"/>
      <c r="R210" s="57"/>
      <c r="S210" s="57"/>
      <c r="T210" s="57"/>
      <c r="U210" s="57"/>
      <c r="V210" s="57"/>
      <c r="W210" s="59"/>
      <c r="X210" s="60"/>
      <c r="Y210" s="54"/>
      <c r="Z210" s="62"/>
      <c r="AA210" s="62"/>
      <c r="AB210" s="57"/>
    </row>
    <row r="211" spans="1:28" ht="83.25" customHeight="1" x14ac:dyDescent="0.3">
      <c r="A211" s="29"/>
      <c r="B211" s="83"/>
      <c r="C211" s="68"/>
      <c r="D211" s="68"/>
      <c r="E211" s="68"/>
      <c r="F211" s="33" t="s">
        <v>99</v>
      </c>
      <c r="G211" s="32">
        <v>0</v>
      </c>
      <c r="H211" s="32">
        <v>0</v>
      </c>
      <c r="I211" s="32">
        <v>0</v>
      </c>
      <c r="J211" s="32">
        <v>0</v>
      </c>
      <c r="K211" s="32"/>
      <c r="L211" s="32">
        <v>1601133</v>
      </c>
      <c r="M211" s="48">
        <v>0</v>
      </c>
      <c r="N211" s="48">
        <v>0</v>
      </c>
      <c r="O211" s="48">
        <v>0</v>
      </c>
      <c r="P211" s="1">
        <v>0</v>
      </c>
      <c r="Q211" s="57"/>
      <c r="R211" s="57"/>
      <c r="S211" s="57"/>
      <c r="T211" s="57"/>
      <c r="U211" s="57"/>
      <c r="V211" s="57"/>
      <c r="W211" s="59"/>
      <c r="X211" s="60"/>
      <c r="Y211" s="54"/>
      <c r="Z211" s="62"/>
      <c r="AA211" s="62"/>
      <c r="AB211" s="57"/>
    </row>
    <row r="212" spans="1:28" ht="55.5" customHeight="1" x14ac:dyDescent="0.3">
      <c r="A212" s="29"/>
      <c r="B212" s="86"/>
      <c r="C212" s="67"/>
      <c r="D212" s="67"/>
      <c r="E212" s="67"/>
      <c r="F212" s="33" t="s">
        <v>44</v>
      </c>
      <c r="G212" s="32">
        <v>0</v>
      </c>
      <c r="H212" s="32">
        <v>0</v>
      </c>
      <c r="I212" s="32">
        <v>0</v>
      </c>
      <c r="J212" s="28">
        <v>0</v>
      </c>
      <c r="K212" s="28">
        <v>0</v>
      </c>
      <c r="L212" s="28">
        <v>30421523.219999999</v>
      </c>
      <c r="M212" s="48">
        <v>0</v>
      </c>
      <c r="N212" s="48">
        <v>0</v>
      </c>
      <c r="O212" s="48">
        <v>0</v>
      </c>
      <c r="P212" s="57"/>
      <c r="Q212" s="57"/>
      <c r="R212" s="57"/>
      <c r="S212" s="57"/>
      <c r="T212" s="57"/>
      <c r="U212" s="57"/>
      <c r="V212" s="57"/>
      <c r="W212" s="59"/>
      <c r="X212" s="60"/>
      <c r="Y212" s="54"/>
      <c r="Z212" s="62"/>
      <c r="AA212" s="62"/>
      <c r="AB212" s="57"/>
    </row>
    <row r="213" spans="1:28" ht="51" customHeight="1" x14ac:dyDescent="0.3">
      <c r="A213" s="29"/>
      <c r="B213" s="80" t="s">
        <v>150</v>
      </c>
      <c r="C213" s="66">
        <v>2019</v>
      </c>
      <c r="D213" s="66">
        <v>2026</v>
      </c>
      <c r="E213" s="66" t="s">
        <v>66</v>
      </c>
      <c r="F213" s="33" t="s">
        <v>49</v>
      </c>
      <c r="G213" s="32">
        <f>G214+G215+G216</f>
        <v>0</v>
      </c>
      <c r="H213" s="32">
        <f t="shared" ref="H213:N213" si="95">H214+H215+H216</f>
        <v>0</v>
      </c>
      <c r="I213" s="32">
        <f t="shared" si="95"/>
        <v>0</v>
      </c>
      <c r="J213" s="32">
        <f t="shared" si="95"/>
        <v>0</v>
      </c>
      <c r="K213" s="32">
        <f t="shared" si="95"/>
        <v>0</v>
      </c>
      <c r="L213" s="32">
        <f t="shared" si="95"/>
        <v>0</v>
      </c>
      <c r="M213" s="45">
        <f t="shared" si="95"/>
        <v>0</v>
      </c>
      <c r="N213" s="45">
        <f t="shared" si="95"/>
        <v>0</v>
      </c>
      <c r="O213" s="45">
        <v>0</v>
      </c>
      <c r="P213" s="57"/>
      <c r="Q213" s="57"/>
      <c r="R213" s="57"/>
      <c r="S213" s="57"/>
      <c r="T213" s="57"/>
      <c r="U213" s="57"/>
      <c r="V213" s="57"/>
      <c r="W213" s="59"/>
      <c r="X213" s="60"/>
      <c r="Y213" s="54"/>
      <c r="Z213" s="62"/>
      <c r="AA213" s="62"/>
      <c r="AB213" s="57"/>
    </row>
    <row r="214" spans="1:28" ht="81" customHeight="1" x14ac:dyDescent="0.3">
      <c r="A214" s="29"/>
      <c r="B214" s="83"/>
      <c r="C214" s="68"/>
      <c r="D214" s="68"/>
      <c r="E214" s="68"/>
      <c r="F214" s="33" t="s">
        <v>98</v>
      </c>
      <c r="G214" s="32">
        <v>0</v>
      </c>
      <c r="H214" s="32">
        <v>0</v>
      </c>
      <c r="I214" s="32">
        <v>0</v>
      </c>
      <c r="J214" s="32">
        <v>0</v>
      </c>
      <c r="K214" s="32">
        <v>0</v>
      </c>
      <c r="L214" s="32">
        <v>0</v>
      </c>
      <c r="M214" s="45">
        <v>0</v>
      </c>
      <c r="N214" s="48">
        <v>0</v>
      </c>
      <c r="O214" s="48">
        <v>0</v>
      </c>
      <c r="P214" s="57"/>
      <c r="Q214" s="57"/>
      <c r="R214" s="57"/>
      <c r="S214" s="57"/>
      <c r="T214" s="57"/>
      <c r="U214" s="57"/>
      <c r="V214" s="57"/>
      <c r="W214" s="59"/>
      <c r="X214" s="60"/>
      <c r="Y214" s="54"/>
      <c r="Z214" s="62"/>
      <c r="AA214" s="62"/>
      <c r="AB214" s="57"/>
    </row>
    <row r="215" spans="1:28" ht="60.75" customHeight="1" x14ac:dyDescent="0.3">
      <c r="A215" s="29"/>
      <c r="B215" s="83"/>
      <c r="C215" s="68"/>
      <c r="D215" s="68"/>
      <c r="E215" s="68"/>
      <c r="F215" s="33" t="s">
        <v>44</v>
      </c>
      <c r="G215" s="32">
        <v>0</v>
      </c>
      <c r="H215" s="32">
        <v>0</v>
      </c>
      <c r="I215" s="32">
        <v>0</v>
      </c>
      <c r="J215" s="32">
        <v>0</v>
      </c>
      <c r="K215" s="32">
        <v>0</v>
      </c>
      <c r="L215" s="32">
        <v>0</v>
      </c>
      <c r="M215" s="45">
        <v>0</v>
      </c>
      <c r="N215" s="48">
        <v>0</v>
      </c>
      <c r="O215" s="48">
        <v>0</v>
      </c>
      <c r="P215" s="57"/>
      <c r="Q215" s="57"/>
      <c r="R215" s="57"/>
      <c r="S215" s="57"/>
      <c r="T215" s="57"/>
      <c r="U215" s="57"/>
      <c r="V215" s="57"/>
      <c r="W215" s="59"/>
      <c r="X215" s="60"/>
      <c r="Y215" s="54"/>
      <c r="Z215" s="62"/>
      <c r="AA215" s="62"/>
      <c r="AB215" s="57"/>
    </row>
    <row r="216" spans="1:28" ht="81" customHeight="1" x14ac:dyDescent="0.3">
      <c r="A216" s="29"/>
      <c r="B216" s="86"/>
      <c r="C216" s="67"/>
      <c r="D216" s="67"/>
      <c r="E216" s="67"/>
      <c r="F216" s="33" t="s">
        <v>68</v>
      </c>
      <c r="G216" s="32">
        <v>0</v>
      </c>
      <c r="H216" s="32">
        <v>0</v>
      </c>
      <c r="I216" s="32">
        <v>0</v>
      </c>
      <c r="J216" s="28">
        <v>0</v>
      </c>
      <c r="K216" s="28">
        <v>0</v>
      </c>
      <c r="L216" s="28">
        <v>0</v>
      </c>
      <c r="M216" s="48">
        <v>0</v>
      </c>
      <c r="N216" s="48">
        <v>0</v>
      </c>
      <c r="O216" s="48">
        <v>0</v>
      </c>
      <c r="P216" s="57"/>
      <c r="Q216" s="57"/>
      <c r="R216" s="57"/>
      <c r="S216" s="57"/>
      <c r="T216" s="57"/>
      <c r="U216" s="57"/>
      <c r="V216" s="57"/>
      <c r="W216" s="59"/>
      <c r="X216" s="60"/>
      <c r="Y216" s="54"/>
      <c r="Z216" s="62"/>
      <c r="AA216" s="62"/>
      <c r="AB216" s="57"/>
    </row>
    <row r="217" spans="1:28" ht="76.5" customHeight="1" x14ac:dyDescent="0.3">
      <c r="A217" s="29"/>
      <c r="B217" s="80" t="s">
        <v>155</v>
      </c>
      <c r="C217" s="66">
        <v>2019</v>
      </c>
      <c r="D217" s="66">
        <v>2026</v>
      </c>
      <c r="E217" s="66" t="s">
        <v>66</v>
      </c>
      <c r="F217" s="33" t="s">
        <v>49</v>
      </c>
      <c r="G217" s="32">
        <f>G218+G219+G220</f>
        <v>0</v>
      </c>
      <c r="H217" s="32">
        <f t="shared" ref="H217:P217" si="96">H218+H219+H220</f>
        <v>0</v>
      </c>
      <c r="I217" s="32">
        <f t="shared" si="96"/>
        <v>0</v>
      </c>
      <c r="J217" s="32">
        <f t="shared" si="96"/>
        <v>0</v>
      </c>
      <c r="K217" s="32">
        <f t="shared" si="96"/>
        <v>0</v>
      </c>
      <c r="L217" s="32">
        <f t="shared" si="96"/>
        <v>0</v>
      </c>
      <c r="M217" s="45">
        <f t="shared" si="96"/>
        <v>0</v>
      </c>
      <c r="N217" s="45">
        <f t="shared" si="96"/>
        <v>0</v>
      </c>
      <c r="O217" s="45">
        <v>0</v>
      </c>
      <c r="P217" s="4">
        <f t="shared" si="96"/>
        <v>0</v>
      </c>
      <c r="Q217" s="57"/>
      <c r="R217" s="57"/>
      <c r="S217" s="57"/>
      <c r="T217" s="57"/>
      <c r="U217" s="57"/>
      <c r="V217" s="57"/>
      <c r="W217" s="59"/>
      <c r="X217" s="60"/>
      <c r="Y217" s="54"/>
      <c r="Z217" s="62"/>
      <c r="AA217" s="62"/>
      <c r="AB217" s="57"/>
    </row>
    <row r="218" spans="1:28" ht="76.5" customHeight="1" x14ac:dyDescent="0.3">
      <c r="A218" s="29"/>
      <c r="B218" s="83"/>
      <c r="C218" s="68"/>
      <c r="D218" s="68"/>
      <c r="E218" s="68"/>
      <c r="F218" s="33" t="s">
        <v>99</v>
      </c>
      <c r="G218" s="32">
        <v>0</v>
      </c>
      <c r="H218" s="32">
        <v>0</v>
      </c>
      <c r="I218" s="32">
        <v>0</v>
      </c>
      <c r="J218" s="32">
        <v>0</v>
      </c>
      <c r="K218" s="32">
        <v>0</v>
      </c>
      <c r="L218" s="32">
        <v>0</v>
      </c>
      <c r="M218" s="45">
        <v>0</v>
      </c>
      <c r="N218" s="45">
        <v>0</v>
      </c>
      <c r="O218" s="45">
        <v>0</v>
      </c>
      <c r="P218" s="4">
        <v>0</v>
      </c>
      <c r="Q218" s="57"/>
      <c r="R218" s="57"/>
      <c r="S218" s="57"/>
      <c r="T218" s="57"/>
      <c r="U218" s="57"/>
      <c r="V218" s="57"/>
      <c r="W218" s="59"/>
      <c r="X218" s="60"/>
      <c r="Y218" s="54"/>
      <c r="Z218" s="62"/>
      <c r="AA218" s="62"/>
      <c r="AB218" s="57"/>
    </row>
    <row r="219" spans="1:28" ht="73.5" customHeight="1" x14ac:dyDescent="0.3">
      <c r="A219" s="29"/>
      <c r="B219" s="83"/>
      <c r="C219" s="68"/>
      <c r="D219" s="68"/>
      <c r="E219" s="68"/>
      <c r="F219" s="33" t="s">
        <v>44</v>
      </c>
      <c r="G219" s="32">
        <v>0</v>
      </c>
      <c r="H219" s="32">
        <v>0</v>
      </c>
      <c r="I219" s="32">
        <v>0</v>
      </c>
      <c r="J219" s="32">
        <v>0</v>
      </c>
      <c r="K219" s="32">
        <v>0</v>
      </c>
      <c r="L219" s="32">
        <v>0</v>
      </c>
      <c r="M219" s="45">
        <v>0</v>
      </c>
      <c r="N219" s="45">
        <v>0</v>
      </c>
      <c r="O219" s="45">
        <v>0</v>
      </c>
      <c r="P219" s="4">
        <v>0</v>
      </c>
      <c r="Q219" s="57"/>
      <c r="R219" s="57"/>
      <c r="S219" s="57"/>
      <c r="T219" s="57"/>
      <c r="U219" s="57"/>
      <c r="V219" s="57"/>
      <c r="W219" s="59"/>
      <c r="X219" s="60"/>
      <c r="Y219" s="54"/>
      <c r="Z219" s="62"/>
      <c r="AA219" s="62"/>
      <c r="AB219" s="57"/>
    </row>
    <row r="220" spans="1:28" ht="72" customHeight="1" x14ac:dyDescent="0.3">
      <c r="A220" s="29"/>
      <c r="B220" s="86"/>
      <c r="C220" s="67"/>
      <c r="D220" s="67"/>
      <c r="E220" s="67"/>
      <c r="F220" s="33" t="s">
        <v>68</v>
      </c>
      <c r="G220" s="32">
        <v>0</v>
      </c>
      <c r="H220" s="32">
        <v>0</v>
      </c>
      <c r="I220" s="32">
        <v>0</v>
      </c>
      <c r="J220" s="32">
        <v>0</v>
      </c>
      <c r="K220" s="32">
        <v>0</v>
      </c>
      <c r="L220" s="28">
        <v>0</v>
      </c>
      <c r="M220" s="48">
        <v>0</v>
      </c>
      <c r="N220" s="48">
        <v>0</v>
      </c>
      <c r="O220" s="48">
        <v>0</v>
      </c>
      <c r="P220" s="4">
        <v>0</v>
      </c>
      <c r="Q220" s="57"/>
      <c r="R220" s="57"/>
      <c r="S220" s="57"/>
      <c r="T220" s="57"/>
      <c r="U220" s="57"/>
      <c r="V220" s="57"/>
      <c r="W220" s="59"/>
      <c r="X220" s="60"/>
      <c r="Y220" s="54"/>
      <c r="Z220" s="62"/>
      <c r="AA220" s="62"/>
      <c r="AB220" s="57"/>
    </row>
    <row r="221" spans="1:28" ht="76.5" customHeight="1" x14ac:dyDescent="0.3">
      <c r="A221" s="29"/>
      <c r="B221" s="80" t="s">
        <v>50</v>
      </c>
      <c r="C221" s="66">
        <v>2019</v>
      </c>
      <c r="D221" s="66">
        <v>2026</v>
      </c>
      <c r="E221" s="66" t="s">
        <v>66</v>
      </c>
      <c r="F221" s="33" t="s">
        <v>40</v>
      </c>
      <c r="G221" s="32">
        <f>SUM(H221:P221)</f>
        <v>105432394.06999999</v>
      </c>
      <c r="H221" s="32">
        <f t="shared" ref="H221:N221" si="97">H222+H223+H224</f>
        <v>7682542.2000000002</v>
      </c>
      <c r="I221" s="32">
        <f t="shared" si="97"/>
        <v>7623978.4400000004</v>
      </c>
      <c r="J221" s="32">
        <f t="shared" si="97"/>
        <v>7858602.1600000001</v>
      </c>
      <c r="K221" s="32">
        <f t="shared" si="97"/>
        <v>10263085.27</v>
      </c>
      <c r="L221" s="32">
        <f t="shared" si="97"/>
        <v>40839551</v>
      </c>
      <c r="M221" s="45">
        <f t="shared" si="97"/>
        <v>9158638</v>
      </c>
      <c r="N221" s="45">
        <f t="shared" si="97"/>
        <v>9369764</v>
      </c>
      <c r="O221" s="45">
        <f t="shared" ref="O221" si="98">O222+O223+O224</f>
        <v>12636233</v>
      </c>
      <c r="P221" s="4">
        <v>0</v>
      </c>
      <c r="Q221" s="57"/>
      <c r="R221" s="57"/>
      <c r="S221" s="57"/>
      <c r="T221" s="57"/>
      <c r="U221" s="57"/>
      <c r="V221" s="57"/>
      <c r="W221" s="59"/>
      <c r="X221" s="60"/>
      <c r="Y221" s="54"/>
      <c r="Z221" s="62"/>
      <c r="AA221" s="62"/>
      <c r="AB221" s="57"/>
    </row>
    <row r="222" spans="1:28" ht="76.5" customHeight="1" x14ac:dyDescent="0.3">
      <c r="A222" s="29"/>
      <c r="B222" s="83"/>
      <c r="C222" s="68"/>
      <c r="D222" s="68"/>
      <c r="E222" s="68"/>
      <c r="F222" s="33" t="s">
        <v>99</v>
      </c>
      <c r="G222" s="32">
        <f>SUM(H222:P222)</f>
        <v>75010870.849999994</v>
      </c>
      <c r="H222" s="32">
        <f t="shared" ref="H222:N224" si="99">H204</f>
        <v>7682542.2000000002</v>
      </c>
      <c r="I222" s="32">
        <f t="shared" si="99"/>
        <v>7623978.4400000004</v>
      </c>
      <c r="J222" s="32">
        <f t="shared" si="99"/>
        <v>7858602.1600000001</v>
      </c>
      <c r="K222" s="32">
        <f t="shared" si="99"/>
        <v>10263085.27</v>
      </c>
      <c r="L222" s="32">
        <f t="shared" si="99"/>
        <v>10418027.779999999</v>
      </c>
      <c r="M222" s="45">
        <f t="shared" si="99"/>
        <v>9158638</v>
      </c>
      <c r="N222" s="45">
        <f t="shared" si="99"/>
        <v>9369764</v>
      </c>
      <c r="O222" s="45">
        <f t="shared" ref="O222" si="100">O204</f>
        <v>12636233</v>
      </c>
      <c r="P222" s="5"/>
      <c r="Q222" s="57"/>
      <c r="R222" s="57"/>
      <c r="S222" s="57"/>
      <c r="T222" s="57"/>
      <c r="U222" s="57"/>
      <c r="V222" s="57"/>
      <c r="W222" s="59"/>
      <c r="X222" s="60"/>
      <c r="Y222" s="54"/>
      <c r="Z222" s="62"/>
      <c r="AA222" s="62"/>
      <c r="AB222" s="57"/>
    </row>
    <row r="223" spans="1:28" ht="76.5" customHeight="1" x14ac:dyDescent="0.3">
      <c r="A223" s="29"/>
      <c r="B223" s="83"/>
      <c r="C223" s="68"/>
      <c r="D223" s="68"/>
      <c r="E223" s="68"/>
      <c r="F223" s="33" t="s">
        <v>37</v>
      </c>
      <c r="G223" s="32">
        <f>G205</f>
        <v>0</v>
      </c>
      <c r="H223" s="32">
        <f t="shared" ref="H223:J223" si="101">H205</f>
        <v>0</v>
      </c>
      <c r="I223" s="32">
        <f t="shared" si="101"/>
        <v>0</v>
      </c>
      <c r="J223" s="32">
        <f t="shared" si="101"/>
        <v>0</v>
      </c>
      <c r="K223" s="32">
        <f t="shared" si="99"/>
        <v>0</v>
      </c>
      <c r="L223" s="32">
        <f t="shared" si="99"/>
        <v>30421523.219999999</v>
      </c>
      <c r="M223" s="45">
        <f t="shared" si="99"/>
        <v>0</v>
      </c>
      <c r="N223" s="45">
        <f>N215</f>
        <v>0</v>
      </c>
      <c r="O223" s="45">
        <f t="shared" ref="O223" si="102">O205</f>
        <v>0</v>
      </c>
      <c r="P223" s="50"/>
      <c r="Q223" s="57"/>
      <c r="R223" s="57"/>
      <c r="S223" s="57"/>
      <c r="T223" s="57"/>
      <c r="U223" s="57"/>
      <c r="V223" s="57"/>
      <c r="W223" s="59"/>
      <c r="X223" s="60"/>
      <c r="Y223" s="54"/>
      <c r="Z223" s="62"/>
      <c r="AA223" s="62"/>
      <c r="AB223" s="57"/>
    </row>
    <row r="224" spans="1:28" ht="63.75" customHeight="1" x14ac:dyDescent="0.3">
      <c r="A224" s="29"/>
      <c r="B224" s="86"/>
      <c r="C224" s="67"/>
      <c r="D224" s="67"/>
      <c r="E224" s="67"/>
      <c r="F224" s="33" t="s">
        <v>68</v>
      </c>
      <c r="G224" s="32">
        <f>G206</f>
        <v>0</v>
      </c>
      <c r="H224" s="32">
        <f t="shared" ref="H224:P224" si="103">H206</f>
        <v>0</v>
      </c>
      <c r="I224" s="32">
        <f t="shared" si="103"/>
        <v>0</v>
      </c>
      <c r="J224" s="32">
        <f t="shared" si="103"/>
        <v>0</v>
      </c>
      <c r="K224" s="32">
        <f t="shared" si="99"/>
        <v>0</v>
      </c>
      <c r="L224" s="32">
        <f t="shared" si="99"/>
        <v>0</v>
      </c>
      <c r="M224" s="45">
        <f t="shared" si="99"/>
        <v>0</v>
      </c>
      <c r="N224" s="45">
        <f t="shared" si="103"/>
        <v>0</v>
      </c>
      <c r="O224" s="45">
        <f t="shared" si="103"/>
        <v>0</v>
      </c>
      <c r="P224" s="64">
        <f t="shared" si="103"/>
        <v>0</v>
      </c>
      <c r="Q224" s="57"/>
      <c r="R224" s="57"/>
      <c r="S224" s="57"/>
      <c r="T224" s="57"/>
      <c r="U224" s="57"/>
      <c r="V224" s="57"/>
      <c r="W224" s="59"/>
      <c r="X224" s="60"/>
      <c r="Y224" s="54"/>
      <c r="Z224" s="62"/>
      <c r="AA224" s="62"/>
      <c r="AB224" s="57"/>
    </row>
    <row r="225" spans="1:28" ht="66.75" customHeight="1" x14ac:dyDescent="0.3">
      <c r="A225" s="29"/>
      <c r="B225" s="80" t="s">
        <v>96</v>
      </c>
      <c r="C225" s="66">
        <v>2019</v>
      </c>
      <c r="D225" s="66">
        <v>2026</v>
      </c>
      <c r="E225" s="66" t="s">
        <v>66</v>
      </c>
      <c r="F225" s="33" t="s">
        <v>40</v>
      </c>
      <c r="G225" s="32">
        <f>SUM(H225:N225)</f>
        <v>24983415.629999999</v>
      </c>
      <c r="H225" s="32">
        <f t="shared" ref="H225:J225" si="104">H226+H227+H228</f>
        <v>3245460.15</v>
      </c>
      <c r="I225" s="32">
        <f t="shared" si="104"/>
        <v>3769439</v>
      </c>
      <c r="J225" s="32">
        <f t="shared" si="104"/>
        <v>4770263</v>
      </c>
      <c r="K225" s="32">
        <f>K233+K237</f>
        <v>4512135.9400000004</v>
      </c>
      <c r="L225" s="32">
        <f t="shared" ref="L225:O225" si="105">L233+L237</f>
        <v>6777179.0200000005</v>
      </c>
      <c r="M225" s="45">
        <f t="shared" si="105"/>
        <v>950000</v>
      </c>
      <c r="N225" s="45">
        <f t="shared" si="105"/>
        <v>958938.52</v>
      </c>
      <c r="O225" s="45">
        <f t="shared" si="105"/>
        <v>950000</v>
      </c>
      <c r="P225" s="57"/>
      <c r="Q225" s="57"/>
      <c r="R225" s="57"/>
      <c r="S225" s="57"/>
      <c r="T225" s="57"/>
      <c r="U225" s="57"/>
      <c r="V225" s="57"/>
      <c r="W225" s="59"/>
      <c r="X225" s="60"/>
      <c r="Y225" s="54"/>
      <c r="Z225" s="62"/>
      <c r="AA225" s="62"/>
      <c r="AB225" s="57"/>
    </row>
    <row r="226" spans="1:28" ht="132.75" customHeight="1" x14ac:dyDescent="0.3">
      <c r="A226" s="29"/>
      <c r="B226" s="83"/>
      <c r="C226" s="68"/>
      <c r="D226" s="68"/>
      <c r="E226" s="68"/>
      <c r="F226" s="33" t="s">
        <v>103</v>
      </c>
      <c r="G226" s="32">
        <f>SUM(H226:N226)</f>
        <v>5643662.46</v>
      </c>
      <c r="H226" s="32">
        <f t="shared" ref="H226:I226" si="106">H246</f>
        <v>490870.15</v>
      </c>
      <c r="I226" s="32">
        <f t="shared" si="106"/>
        <v>188472</v>
      </c>
      <c r="J226" s="32">
        <v>1189296</v>
      </c>
      <c r="K226" s="32">
        <f>K234+K238</f>
        <v>925024.31</v>
      </c>
      <c r="L226" s="32">
        <f t="shared" ref="L226:O226" si="107">L234+L238</f>
        <v>950000</v>
      </c>
      <c r="M226" s="45">
        <f t="shared" si="107"/>
        <v>950000</v>
      </c>
      <c r="N226" s="45">
        <f t="shared" si="107"/>
        <v>950000</v>
      </c>
      <c r="O226" s="45">
        <f t="shared" si="107"/>
        <v>950000</v>
      </c>
      <c r="P226" s="50" t="s">
        <v>84</v>
      </c>
      <c r="Q226" s="50" t="s">
        <v>60</v>
      </c>
      <c r="R226" s="50">
        <v>100</v>
      </c>
      <c r="S226" s="50">
        <v>100</v>
      </c>
      <c r="T226" s="50">
        <v>100</v>
      </c>
      <c r="U226" s="50">
        <v>100</v>
      </c>
      <c r="V226" s="50">
        <v>100</v>
      </c>
      <c r="W226" s="50">
        <v>100</v>
      </c>
      <c r="X226" s="50">
        <v>100</v>
      </c>
      <c r="Y226" s="50">
        <v>100</v>
      </c>
      <c r="Z226" s="62"/>
      <c r="AA226" s="62"/>
      <c r="AB226" s="50">
        <v>100</v>
      </c>
    </row>
    <row r="227" spans="1:28" ht="70.5" customHeight="1" x14ac:dyDescent="0.3">
      <c r="A227" s="29"/>
      <c r="B227" s="83"/>
      <c r="C227" s="68"/>
      <c r="D227" s="68"/>
      <c r="E227" s="68"/>
      <c r="F227" s="33" t="s">
        <v>37</v>
      </c>
      <c r="G227" s="32">
        <f>SUM(H227:N227)</f>
        <v>19339753.169999998</v>
      </c>
      <c r="H227" s="32">
        <f t="shared" ref="H227:J227" si="108">H247</f>
        <v>2754590</v>
      </c>
      <c r="I227" s="32">
        <f t="shared" si="108"/>
        <v>3580967</v>
      </c>
      <c r="J227" s="32">
        <f t="shared" si="108"/>
        <v>3580967</v>
      </c>
      <c r="K227" s="32">
        <f>K235+K239</f>
        <v>3587111.63</v>
      </c>
      <c r="L227" s="32">
        <f t="shared" ref="L227:O227" si="109">L235+L239</f>
        <v>5827179.0200000005</v>
      </c>
      <c r="M227" s="45">
        <f t="shared" si="109"/>
        <v>0</v>
      </c>
      <c r="N227" s="45">
        <f t="shared" si="109"/>
        <v>8938.52</v>
      </c>
      <c r="O227" s="45">
        <f t="shared" si="109"/>
        <v>0</v>
      </c>
      <c r="P227" s="57"/>
      <c r="Q227" s="57"/>
      <c r="R227" s="57"/>
      <c r="S227" s="57"/>
      <c r="T227" s="57"/>
      <c r="U227" s="57"/>
      <c r="V227" s="57"/>
      <c r="W227" s="59"/>
      <c r="X227" s="60"/>
      <c r="Y227" s="54"/>
      <c r="Z227" s="62"/>
      <c r="AA227" s="62"/>
      <c r="AB227" s="57"/>
    </row>
    <row r="228" spans="1:28" ht="52.5" customHeight="1" x14ac:dyDescent="0.3">
      <c r="A228" s="29"/>
      <c r="B228" s="86"/>
      <c r="C228" s="67"/>
      <c r="D228" s="67"/>
      <c r="E228" s="67"/>
      <c r="F228" s="33" t="s">
        <v>68</v>
      </c>
      <c r="G228" s="32">
        <f>G248</f>
        <v>0</v>
      </c>
      <c r="H228" s="32">
        <f t="shared" ref="H228:N228" si="110">H248</f>
        <v>0</v>
      </c>
      <c r="I228" s="32">
        <f t="shared" si="110"/>
        <v>0</v>
      </c>
      <c r="J228" s="32">
        <f t="shared" si="110"/>
        <v>0</v>
      </c>
      <c r="K228" s="32">
        <f t="shared" ref="K228:M228" si="111">K248</f>
        <v>0</v>
      </c>
      <c r="L228" s="32">
        <f t="shared" si="111"/>
        <v>0</v>
      </c>
      <c r="M228" s="45">
        <f t="shared" si="111"/>
        <v>0</v>
      </c>
      <c r="N228" s="45">
        <f t="shared" si="110"/>
        <v>0</v>
      </c>
      <c r="O228" s="45">
        <v>0</v>
      </c>
      <c r="P228" s="57"/>
      <c r="Q228" s="57"/>
      <c r="R228" s="57"/>
      <c r="S228" s="57"/>
      <c r="T228" s="57"/>
      <c r="U228" s="57"/>
      <c r="V228" s="57"/>
      <c r="W228" s="59"/>
      <c r="X228" s="60"/>
      <c r="Y228" s="54"/>
      <c r="Z228" s="62"/>
      <c r="AA228" s="62"/>
      <c r="AB228" s="57"/>
    </row>
    <row r="229" spans="1:28" ht="62.25" customHeight="1" x14ac:dyDescent="0.3">
      <c r="A229" s="29"/>
      <c r="B229" s="80" t="s">
        <v>97</v>
      </c>
      <c r="C229" s="66">
        <v>2019</v>
      </c>
      <c r="D229" s="66">
        <v>2026</v>
      </c>
      <c r="E229" s="66" t="s">
        <v>66</v>
      </c>
      <c r="F229" s="33" t="s">
        <v>40</v>
      </c>
      <c r="G229" s="32">
        <f>SUM(H229:N229)</f>
        <v>24959675.580000002</v>
      </c>
      <c r="H229" s="32">
        <f t="shared" ref="H229:O229" si="112">H230+H231+H232</f>
        <v>3245460.15</v>
      </c>
      <c r="I229" s="32">
        <f t="shared" si="112"/>
        <v>3769439</v>
      </c>
      <c r="J229" s="32">
        <f t="shared" si="112"/>
        <v>4770263</v>
      </c>
      <c r="K229" s="32">
        <f t="shared" si="112"/>
        <v>4505991.3100000005</v>
      </c>
      <c r="L229" s="32">
        <f t="shared" si="112"/>
        <v>6768522.1200000001</v>
      </c>
      <c r="M229" s="45">
        <f t="shared" si="112"/>
        <v>950000</v>
      </c>
      <c r="N229" s="45">
        <f t="shared" si="112"/>
        <v>950000</v>
      </c>
      <c r="O229" s="45">
        <f t="shared" si="112"/>
        <v>950000</v>
      </c>
      <c r="P229" s="57"/>
      <c r="Q229" s="57"/>
      <c r="R229" s="57"/>
      <c r="S229" s="57"/>
      <c r="T229" s="57"/>
      <c r="U229" s="57"/>
      <c r="V229" s="57"/>
      <c r="W229" s="59"/>
      <c r="X229" s="60"/>
      <c r="Y229" s="54"/>
      <c r="Z229" s="62"/>
      <c r="AA229" s="62"/>
      <c r="AB229" s="57"/>
    </row>
    <row r="230" spans="1:28" ht="78" customHeight="1" x14ac:dyDescent="0.3">
      <c r="A230" s="29"/>
      <c r="B230" s="83"/>
      <c r="C230" s="68"/>
      <c r="D230" s="68"/>
      <c r="E230" s="68"/>
      <c r="F230" s="33" t="s">
        <v>99</v>
      </c>
      <c r="G230" s="32">
        <f>SUM(H230:N230)</f>
        <v>5643662.46</v>
      </c>
      <c r="H230" s="32">
        <f t="shared" ref="H230:O230" si="113">H234</f>
        <v>490870.15</v>
      </c>
      <c r="I230" s="32">
        <f>I234</f>
        <v>188472</v>
      </c>
      <c r="J230" s="32">
        <v>1189296</v>
      </c>
      <c r="K230" s="32">
        <v>925024.31</v>
      </c>
      <c r="L230" s="32">
        <f t="shared" ref="K230:M232" si="114">L234</f>
        <v>950000</v>
      </c>
      <c r="M230" s="45">
        <f t="shared" si="114"/>
        <v>950000</v>
      </c>
      <c r="N230" s="45">
        <f t="shared" si="113"/>
        <v>950000</v>
      </c>
      <c r="O230" s="45">
        <f t="shared" si="113"/>
        <v>950000</v>
      </c>
      <c r="P230" s="57"/>
      <c r="Q230" s="57"/>
      <c r="R230" s="57"/>
      <c r="S230" s="57"/>
      <c r="T230" s="57"/>
      <c r="U230" s="57"/>
      <c r="V230" s="57"/>
      <c r="W230" s="59"/>
      <c r="X230" s="60"/>
      <c r="Y230" s="54"/>
      <c r="Z230" s="62"/>
      <c r="AA230" s="62"/>
      <c r="AB230" s="57"/>
    </row>
    <row r="231" spans="1:28" ht="78" customHeight="1" x14ac:dyDescent="0.3">
      <c r="A231" s="29"/>
      <c r="B231" s="83"/>
      <c r="C231" s="68"/>
      <c r="D231" s="68"/>
      <c r="E231" s="68"/>
      <c r="F231" s="33" t="s">
        <v>37</v>
      </c>
      <c r="G231" s="32">
        <f>SUM(H231:N231)</f>
        <v>19316013.120000001</v>
      </c>
      <c r="H231" s="32">
        <f t="shared" ref="H231:O231" si="115">H235</f>
        <v>2754590</v>
      </c>
      <c r="I231" s="32">
        <v>3580967</v>
      </c>
      <c r="J231" s="32">
        <f t="shared" si="115"/>
        <v>3580967</v>
      </c>
      <c r="K231" s="32">
        <f t="shared" si="114"/>
        <v>3580967</v>
      </c>
      <c r="L231" s="32">
        <f t="shared" si="114"/>
        <v>5818522.1200000001</v>
      </c>
      <c r="M231" s="45">
        <f t="shared" si="114"/>
        <v>0</v>
      </c>
      <c r="N231" s="45">
        <f t="shared" si="115"/>
        <v>0</v>
      </c>
      <c r="O231" s="45">
        <f t="shared" si="115"/>
        <v>0</v>
      </c>
      <c r="P231" s="57"/>
      <c r="Q231" s="57"/>
      <c r="R231" s="57"/>
      <c r="S231" s="57"/>
      <c r="T231" s="57"/>
      <c r="U231" s="57"/>
      <c r="V231" s="57"/>
      <c r="W231" s="59"/>
      <c r="X231" s="60"/>
      <c r="Y231" s="54"/>
      <c r="Z231" s="62"/>
      <c r="AA231" s="62"/>
      <c r="AB231" s="57"/>
    </row>
    <row r="232" spans="1:28" ht="54.75" customHeight="1" x14ac:dyDescent="0.3">
      <c r="A232" s="29"/>
      <c r="B232" s="86"/>
      <c r="C232" s="67"/>
      <c r="D232" s="67"/>
      <c r="E232" s="67"/>
      <c r="F232" s="33" t="s">
        <v>68</v>
      </c>
      <c r="G232" s="32">
        <f>H232+I232+J232+K232+L232+M232+N232</f>
        <v>0</v>
      </c>
      <c r="H232" s="32">
        <f t="shared" ref="H232:O232" si="116">H236</f>
        <v>0</v>
      </c>
      <c r="I232" s="32">
        <f t="shared" si="116"/>
        <v>0</v>
      </c>
      <c r="J232" s="32">
        <f t="shared" si="116"/>
        <v>0</v>
      </c>
      <c r="K232" s="32">
        <f t="shared" si="114"/>
        <v>0</v>
      </c>
      <c r="L232" s="32">
        <f t="shared" si="114"/>
        <v>0</v>
      </c>
      <c r="M232" s="45">
        <f t="shared" si="114"/>
        <v>0</v>
      </c>
      <c r="N232" s="45">
        <f t="shared" si="116"/>
        <v>0</v>
      </c>
      <c r="O232" s="45">
        <f t="shared" si="116"/>
        <v>0</v>
      </c>
      <c r="P232" s="57"/>
      <c r="Q232" s="57"/>
      <c r="R232" s="57"/>
      <c r="S232" s="57"/>
      <c r="T232" s="57"/>
      <c r="U232" s="57"/>
      <c r="V232" s="57"/>
      <c r="W232" s="59"/>
      <c r="X232" s="60"/>
      <c r="Y232" s="54"/>
      <c r="Z232" s="62"/>
      <c r="AA232" s="62"/>
      <c r="AB232" s="57"/>
    </row>
    <row r="233" spans="1:28" ht="78" customHeight="1" x14ac:dyDescent="0.3">
      <c r="A233" s="29"/>
      <c r="B233" s="80" t="s">
        <v>141</v>
      </c>
      <c r="C233" s="66">
        <v>2019</v>
      </c>
      <c r="D233" s="66">
        <v>2026</v>
      </c>
      <c r="E233" s="66" t="s">
        <v>66</v>
      </c>
      <c r="F233" s="33" t="s">
        <v>40</v>
      </c>
      <c r="G233" s="32">
        <f>SUM(H233:N233)</f>
        <v>24959675.580000002</v>
      </c>
      <c r="H233" s="32">
        <f t="shared" ref="H233:J233" si="117">H234+H235+H236</f>
        <v>3245460.15</v>
      </c>
      <c r="I233" s="32">
        <f t="shared" si="117"/>
        <v>3769439</v>
      </c>
      <c r="J233" s="32">
        <f t="shared" si="117"/>
        <v>4770263</v>
      </c>
      <c r="K233" s="32">
        <f>K234+K235+K236</f>
        <v>4505991.3100000005</v>
      </c>
      <c r="L233" s="32">
        <f t="shared" ref="L233:N233" si="118">L234+L235+L236</f>
        <v>6768522.1200000001</v>
      </c>
      <c r="M233" s="45">
        <f t="shared" si="118"/>
        <v>950000</v>
      </c>
      <c r="N233" s="45">
        <f t="shared" si="118"/>
        <v>950000</v>
      </c>
      <c r="O233" s="45">
        <f t="shared" ref="O233" si="119">O234+O235+O236</f>
        <v>950000</v>
      </c>
      <c r="P233" s="57"/>
      <c r="Q233" s="57"/>
      <c r="R233" s="57"/>
      <c r="S233" s="57"/>
      <c r="T233" s="57"/>
      <c r="U233" s="57"/>
      <c r="V233" s="57"/>
      <c r="W233" s="59"/>
      <c r="X233" s="60"/>
      <c r="Y233" s="54"/>
      <c r="Z233" s="62"/>
      <c r="AA233" s="62"/>
      <c r="AB233" s="57"/>
    </row>
    <row r="234" spans="1:28" ht="78" customHeight="1" x14ac:dyDescent="0.3">
      <c r="A234" s="29"/>
      <c r="B234" s="83"/>
      <c r="C234" s="68"/>
      <c r="D234" s="68"/>
      <c r="E234" s="68"/>
      <c r="F234" s="33" t="s">
        <v>99</v>
      </c>
      <c r="G234" s="32">
        <f>SUM(H234:N234)</f>
        <v>5643662.46</v>
      </c>
      <c r="H234" s="32">
        <v>490870.15</v>
      </c>
      <c r="I234" s="32">
        <v>188472</v>
      </c>
      <c r="J234" s="32">
        <v>1189296</v>
      </c>
      <c r="K234" s="32">
        <v>925024.31</v>
      </c>
      <c r="L234" s="32">
        <v>950000</v>
      </c>
      <c r="M234" s="45">
        <v>950000</v>
      </c>
      <c r="N234" s="48">
        <v>950000</v>
      </c>
      <c r="O234" s="45">
        <v>950000</v>
      </c>
      <c r="P234" s="57"/>
      <c r="Q234" s="57"/>
      <c r="R234" s="57"/>
      <c r="S234" s="57"/>
      <c r="T234" s="57"/>
      <c r="U234" s="57"/>
      <c r="V234" s="57"/>
      <c r="W234" s="59"/>
      <c r="X234" s="60"/>
      <c r="Y234" s="54"/>
      <c r="Z234" s="62"/>
      <c r="AA234" s="62"/>
      <c r="AB234" s="57"/>
    </row>
    <row r="235" spans="1:28" ht="51.75" customHeight="1" x14ac:dyDescent="0.3">
      <c r="A235" s="29"/>
      <c r="B235" s="83"/>
      <c r="C235" s="68"/>
      <c r="D235" s="68"/>
      <c r="E235" s="68"/>
      <c r="F235" s="33" t="s">
        <v>37</v>
      </c>
      <c r="G235" s="32">
        <f>SUM(H235:N235)</f>
        <v>19316013.120000001</v>
      </c>
      <c r="H235" s="32">
        <v>2754590</v>
      </c>
      <c r="I235" s="32">
        <v>3580967</v>
      </c>
      <c r="J235" s="32">
        <v>3580967</v>
      </c>
      <c r="K235" s="32">
        <v>3580967</v>
      </c>
      <c r="L235" s="32">
        <v>5818522.1200000001</v>
      </c>
      <c r="M235" s="45">
        <v>0</v>
      </c>
      <c r="N235" s="48">
        <v>0</v>
      </c>
      <c r="O235" s="45">
        <v>0</v>
      </c>
      <c r="P235" s="57"/>
      <c r="Q235" s="57"/>
      <c r="R235" s="57"/>
      <c r="S235" s="57"/>
      <c r="T235" s="57"/>
      <c r="U235" s="57"/>
      <c r="V235" s="57"/>
      <c r="W235" s="59"/>
      <c r="X235" s="60"/>
      <c r="Y235" s="54"/>
      <c r="Z235" s="62"/>
      <c r="AA235" s="62"/>
      <c r="AB235" s="57"/>
    </row>
    <row r="236" spans="1:28" ht="48" customHeight="1" x14ac:dyDescent="0.3">
      <c r="A236" s="29"/>
      <c r="B236" s="86"/>
      <c r="C236" s="67"/>
      <c r="D236" s="67"/>
      <c r="E236" s="67"/>
      <c r="F236" s="33" t="s">
        <v>109</v>
      </c>
      <c r="G236" s="32">
        <f>H236+I236+J236+K236+L236+M236+N236</f>
        <v>0</v>
      </c>
      <c r="H236" s="32">
        <v>0</v>
      </c>
      <c r="I236" s="32">
        <v>0</v>
      </c>
      <c r="J236" s="32">
        <v>0</v>
      </c>
      <c r="K236" s="32">
        <v>0</v>
      </c>
      <c r="L236" s="32">
        <v>0</v>
      </c>
      <c r="M236" s="45">
        <v>0</v>
      </c>
      <c r="N236" s="48">
        <v>0</v>
      </c>
      <c r="O236" s="48">
        <v>0</v>
      </c>
      <c r="P236" s="57"/>
      <c r="Q236" s="57"/>
      <c r="R236" s="57"/>
      <c r="S236" s="57"/>
      <c r="T236" s="57"/>
      <c r="U236" s="57"/>
      <c r="V236" s="57"/>
      <c r="W236" s="59"/>
      <c r="X236" s="60"/>
      <c r="Y236" s="54"/>
      <c r="Z236" s="62"/>
      <c r="AA236" s="62"/>
      <c r="AB236" s="57"/>
    </row>
    <row r="237" spans="1:28" ht="48" customHeight="1" x14ac:dyDescent="0.3">
      <c r="A237" s="29"/>
      <c r="B237" s="66" t="s">
        <v>140</v>
      </c>
      <c r="C237" s="24"/>
      <c r="D237" s="24"/>
      <c r="E237" s="66" t="s">
        <v>66</v>
      </c>
      <c r="F237" s="33" t="s">
        <v>40</v>
      </c>
      <c r="G237" s="32"/>
      <c r="H237" s="32"/>
      <c r="I237" s="32"/>
      <c r="J237" s="32"/>
      <c r="K237" s="32">
        <f>K238+K239+K240</f>
        <v>6144.63</v>
      </c>
      <c r="L237" s="32">
        <f t="shared" ref="L237:O237" si="120">L238+L239+L240</f>
        <v>8656.9</v>
      </c>
      <c r="M237" s="45">
        <v>0</v>
      </c>
      <c r="N237" s="45">
        <f t="shared" si="120"/>
        <v>8938.52</v>
      </c>
      <c r="O237" s="45">
        <f t="shared" si="120"/>
        <v>0</v>
      </c>
      <c r="P237" s="57"/>
      <c r="Q237" s="57"/>
      <c r="R237" s="57"/>
      <c r="S237" s="57"/>
      <c r="T237" s="57"/>
      <c r="U237" s="57"/>
      <c r="V237" s="57"/>
      <c r="W237" s="59"/>
      <c r="X237" s="60"/>
      <c r="Y237" s="54"/>
      <c r="Z237" s="62"/>
      <c r="AA237" s="62"/>
      <c r="AB237" s="57"/>
    </row>
    <row r="238" spans="1:28" ht="48" customHeight="1" x14ac:dyDescent="0.3">
      <c r="A238" s="29"/>
      <c r="B238" s="68"/>
      <c r="C238" s="24">
        <v>2019</v>
      </c>
      <c r="D238" s="24">
        <v>2026</v>
      </c>
      <c r="E238" s="68"/>
      <c r="F238" s="33" t="s">
        <v>99</v>
      </c>
      <c r="G238" s="32"/>
      <c r="H238" s="32"/>
      <c r="I238" s="32"/>
      <c r="J238" s="32"/>
      <c r="K238" s="32">
        <v>0</v>
      </c>
      <c r="L238" s="32">
        <v>0</v>
      </c>
      <c r="M238" s="45">
        <v>0</v>
      </c>
      <c r="N238" s="45">
        <v>0</v>
      </c>
      <c r="O238" s="45">
        <v>0</v>
      </c>
      <c r="P238" s="57"/>
      <c r="Q238" s="57"/>
      <c r="R238" s="57"/>
      <c r="S238" s="57"/>
      <c r="T238" s="57"/>
      <c r="U238" s="57"/>
      <c r="V238" s="57"/>
      <c r="W238" s="59"/>
      <c r="X238" s="60"/>
      <c r="Y238" s="54"/>
      <c r="Z238" s="62"/>
      <c r="AA238" s="62"/>
      <c r="AB238" s="57"/>
    </row>
    <row r="239" spans="1:28" ht="48" customHeight="1" x14ac:dyDescent="0.3">
      <c r="A239" s="29"/>
      <c r="B239" s="68"/>
      <c r="C239" s="24"/>
      <c r="D239" s="24"/>
      <c r="E239" s="68"/>
      <c r="F239" s="33" t="s">
        <v>37</v>
      </c>
      <c r="G239" s="32"/>
      <c r="H239" s="32"/>
      <c r="I239" s="32"/>
      <c r="J239" s="32"/>
      <c r="K239" s="32">
        <v>6144.63</v>
      </c>
      <c r="L239" s="32">
        <v>8656.9</v>
      </c>
      <c r="M239" s="45">
        <v>0</v>
      </c>
      <c r="N239" s="48">
        <v>8938.52</v>
      </c>
      <c r="O239" s="48">
        <v>0</v>
      </c>
      <c r="P239" s="57"/>
      <c r="Q239" s="57"/>
      <c r="R239" s="57"/>
      <c r="S239" s="57"/>
      <c r="T239" s="57"/>
      <c r="U239" s="57"/>
      <c r="V239" s="57"/>
      <c r="W239" s="59"/>
      <c r="X239" s="60"/>
      <c r="Y239" s="54"/>
      <c r="Z239" s="62"/>
      <c r="AA239" s="62"/>
      <c r="AB239" s="57"/>
    </row>
    <row r="240" spans="1:28" ht="48" customHeight="1" x14ac:dyDescent="0.3">
      <c r="A240" s="29"/>
      <c r="B240" s="67"/>
      <c r="C240" s="25"/>
      <c r="D240" s="25"/>
      <c r="E240" s="67"/>
      <c r="F240" s="33" t="s">
        <v>68</v>
      </c>
      <c r="G240" s="32"/>
      <c r="H240" s="32"/>
      <c r="I240" s="32"/>
      <c r="J240" s="32"/>
      <c r="K240" s="32">
        <v>0</v>
      </c>
      <c r="L240" s="32">
        <v>0</v>
      </c>
      <c r="M240" s="45">
        <v>0</v>
      </c>
      <c r="N240" s="45">
        <v>0</v>
      </c>
      <c r="O240" s="45">
        <v>0</v>
      </c>
      <c r="P240" s="57"/>
      <c r="Q240" s="57"/>
      <c r="R240" s="57"/>
      <c r="S240" s="57"/>
      <c r="T240" s="57"/>
      <c r="U240" s="57"/>
      <c r="V240" s="57"/>
      <c r="W240" s="59"/>
      <c r="X240" s="60"/>
      <c r="Y240" s="54"/>
      <c r="Z240" s="62"/>
      <c r="AA240" s="62"/>
      <c r="AB240" s="57"/>
    </row>
    <row r="241" spans="1:28" ht="48" customHeight="1" x14ac:dyDescent="0.3">
      <c r="A241" s="29"/>
      <c r="B241" s="66" t="s">
        <v>142</v>
      </c>
      <c r="C241" s="24"/>
      <c r="D241" s="24"/>
      <c r="E241" s="66" t="s">
        <v>66</v>
      </c>
      <c r="F241" s="33" t="s">
        <v>40</v>
      </c>
      <c r="G241" s="32"/>
      <c r="H241" s="32"/>
      <c r="I241" s="32"/>
      <c r="J241" s="32"/>
      <c r="K241" s="32">
        <v>6144.63</v>
      </c>
      <c r="L241" s="32">
        <v>8656.9</v>
      </c>
      <c r="M241" s="45">
        <f>SUM(M242:M244)</f>
        <v>0</v>
      </c>
      <c r="N241" s="45">
        <f>SUM(N242:N244)</f>
        <v>8938.52</v>
      </c>
      <c r="O241" s="45">
        <f>SUM(O242:O244)</f>
        <v>0</v>
      </c>
      <c r="P241" s="57"/>
      <c r="Q241" s="57"/>
      <c r="R241" s="57"/>
      <c r="S241" s="57"/>
      <c r="T241" s="57"/>
      <c r="U241" s="57"/>
      <c r="V241" s="57"/>
      <c r="W241" s="59"/>
      <c r="X241" s="60"/>
      <c r="Y241" s="54"/>
      <c r="Z241" s="62"/>
      <c r="AA241" s="62"/>
      <c r="AB241" s="57"/>
    </row>
    <row r="242" spans="1:28" ht="48" customHeight="1" x14ac:dyDescent="0.3">
      <c r="A242" s="29"/>
      <c r="B242" s="68"/>
      <c r="C242" s="24"/>
      <c r="D242" s="24"/>
      <c r="E242" s="68"/>
      <c r="F242" s="33" t="s">
        <v>99</v>
      </c>
      <c r="G242" s="32"/>
      <c r="H242" s="32"/>
      <c r="I242" s="32"/>
      <c r="J242" s="32"/>
      <c r="K242" s="32">
        <v>0</v>
      </c>
      <c r="L242" s="32">
        <v>0</v>
      </c>
      <c r="M242" s="45">
        <v>0</v>
      </c>
      <c r="N242" s="45">
        <v>0</v>
      </c>
      <c r="O242" s="45">
        <v>0</v>
      </c>
      <c r="P242" s="57"/>
      <c r="Q242" s="57"/>
      <c r="R242" s="57"/>
      <c r="S242" s="57"/>
      <c r="T242" s="57"/>
      <c r="U242" s="57"/>
      <c r="V242" s="57"/>
      <c r="W242" s="59"/>
      <c r="X242" s="60"/>
      <c r="Y242" s="54"/>
      <c r="Z242" s="62"/>
      <c r="AA242" s="62"/>
      <c r="AB242" s="57"/>
    </row>
    <row r="243" spans="1:28" ht="48" customHeight="1" x14ac:dyDescent="0.3">
      <c r="A243" s="29"/>
      <c r="B243" s="68"/>
      <c r="C243" s="24">
        <v>2019</v>
      </c>
      <c r="D243" s="24">
        <v>2026</v>
      </c>
      <c r="E243" s="68"/>
      <c r="F243" s="33" t="s">
        <v>37</v>
      </c>
      <c r="G243" s="32"/>
      <c r="H243" s="32"/>
      <c r="I243" s="32"/>
      <c r="J243" s="32"/>
      <c r="K243" s="32">
        <v>6144.63</v>
      </c>
      <c r="L243" s="32">
        <v>8656.9</v>
      </c>
      <c r="M243" s="45">
        <v>0</v>
      </c>
      <c r="N243" s="48">
        <v>8938.52</v>
      </c>
      <c r="O243" s="48">
        <v>0</v>
      </c>
      <c r="P243" s="57"/>
      <c r="Q243" s="57"/>
      <c r="R243" s="57"/>
      <c r="S243" s="57"/>
      <c r="T243" s="57"/>
      <c r="U243" s="57"/>
      <c r="V243" s="57"/>
      <c r="W243" s="59"/>
      <c r="X243" s="60"/>
      <c r="Y243" s="54"/>
      <c r="Z243" s="62"/>
      <c r="AA243" s="62"/>
      <c r="AB243" s="57"/>
    </row>
    <row r="244" spans="1:28" ht="48" customHeight="1" x14ac:dyDescent="0.3">
      <c r="A244" s="29"/>
      <c r="B244" s="67"/>
      <c r="C244" s="24"/>
      <c r="D244" s="24"/>
      <c r="E244" s="67"/>
      <c r="F244" s="33" t="s">
        <v>68</v>
      </c>
      <c r="G244" s="32"/>
      <c r="H244" s="32"/>
      <c r="I244" s="32"/>
      <c r="J244" s="32"/>
      <c r="K244" s="32">
        <v>0</v>
      </c>
      <c r="L244" s="32">
        <v>0</v>
      </c>
      <c r="M244" s="45">
        <v>0</v>
      </c>
      <c r="N244" s="45">
        <v>0</v>
      </c>
      <c r="O244" s="45">
        <v>0</v>
      </c>
      <c r="P244" s="57"/>
      <c r="Q244" s="57"/>
      <c r="R244" s="57"/>
      <c r="S244" s="57"/>
      <c r="T244" s="57"/>
      <c r="U244" s="57"/>
      <c r="V244" s="57"/>
      <c r="W244" s="59"/>
      <c r="X244" s="60"/>
      <c r="Y244" s="54"/>
      <c r="Z244" s="62"/>
      <c r="AA244" s="62"/>
      <c r="AB244" s="57"/>
    </row>
    <row r="245" spans="1:28" ht="57" customHeight="1" x14ac:dyDescent="0.3">
      <c r="A245" s="29"/>
      <c r="B245" s="80" t="s">
        <v>75</v>
      </c>
      <c r="C245" s="66">
        <v>2019</v>
      </c>
      <c r="D245" s="66">
        <v>2026</v>
      </c>
      <c r="E245" s="66" t="s">
        <v>66</v>
      </c>
      <c r="F245" s="33" t="s">
        <v>40</v>
      </c>
      <c r="G245" s="32">
        <f>SUM(H245:N245)</f>
        <v>24983415.629999999</v>
      </c>
      <c r="H245" s="32">
        <f t="shared" ref="H245:J245" si="121">H246+H247+H248</f>
        <v>3245460.15</v>
      </c>
      <c r="I245" s="32">
        <f t="shared" si="121"/>
        <v>3769439</v>
      </c>
      <c r="J245" s="32">
        <f t="shared" si="121"/>
        <v>4770263</v>
      </c>
      <c r="K245" s="32">
        <f>K225</f>
        <v>4512135.9400000004</v>
      </c>
      <c r="L245" s="32">
        <f t="shared" ref="L245:N245" si="122">L225</f>
        <v>6777179.0200000005</v>
      </c>
      <c r="M245" s="45">
        <f t="shared" si="122"/>
        <v>950000</v>
      </c>
      <c r="N245" s="45">
        <f t="shared" si="122"/>
        <v>958938.52</v>
      </c>
      <c r="O245" s="45">
        <v>950000</v>
      </c>
      <c r="P245" s="57"/>
      <c r="Q245" s="57"/>
      <c r="R245" s="57"/>
      <c r="S245" s="57"/>
      <c r="T245" s="57"/>
      <c r="U245" s="57"/>
      <c r="V245" s="57"/>
      <c r="W245" s="59"/>
      <c r="X245" s="60"/>
      <c r="Y245" s="54"/>
      <c r="Z245" s="62"/>
      <c r="AA245" s="62"/>
      <c r="AB245" s="57"/>
    </row>
    <row r="246" spans="1:28" ht="39" customHeight="1" x14ac:dyDescent="0.3">
      <c r="A246" s="29"/>
      <c r="B246" s="83"/>
      <c r="C246" s="68"/>
      <c r="D246" s="68"/>
      <c r="E246" s="68"/>
      <c r="F246" s="33" t="s">
        <v>104</v>
      </c>
      <c r="G246" s="32">
        <f>SUM(H246:N246)</f>
        <v>5643662.46</v>
      </c>
      <c r="H246" s="32">
        <f t="shared" ref="H246:N248" si="123">H230</f>
        <v>490870.15</v>
      </c>
      <c r="I246" s="32">
        <f t="shared" si="123"/>
        <v>188472</v>
      </c>
      <c r="J246" s="32">
        <f t="shared" si="123"/>
        <v>1189296</v>
      </c>
      <c r="K246" s="32">
        <f>K226</f>
        <v>925024.31</v>
      </c>
      <c r="L246" s="32">
        <f t="shared" ref="L246:N246" si="124">L226</f>
        <v>950000</v>
      </c>
      <c r="M246" s="45">
        <f t="shared" si="124"/>
        <v>950000</v>
      </c>
      <c r="N246" s="45">
        <f t="shared" si="124"/>
        <v>950000</v>
      </c>
      <c r="O246" s="45">
        <v>950000</v>
      </c>
      <c r="P246" s="57"/>
      <c r="Q246" s="57"/>
      <c r="R246" s="57"/>
      <c r="S246" s="57"/>
      <c r="T246" s="57"/>
      <c r="U246" s="57"/>
      <c r="V246" s="57"/>
      <c r="W246" s="59"/>
      <c r="X246" s="60"/>
      <c r="Y246" s="54"/>
      <c r="Z246" s="62"/>
      <c r="AA246" s="62"/>
      <c r="AB246" s="57"/>
    </row>
    <row r="247" spans="1:28" ht="56.25" customHeight="1" x14ac:dyDescent="0.3">
      <c r="A247" s="29"/>
      <c r="B247" s="83"/>
      <c r="C247" s="68"/>
      <c r="D247" s="68"/>
      <c r="E247" s="68"/>
      <c r="F247" s="33" t="s">
        <v>37</v>
      </c>
      <c r="G247" s="32">
        <f>SUM(H247:N247)</f>
        <v>19339753.169999998</v>
      </c>
      <c r="H247" s="32">
        <f t="shared" si="123"/>
        <v>2754590</v>
      </c>
      <c r="I247" s="32">
        <f t="shared" si="123"/>
        <v>3580967</v>
      </c>
      <c r="J247" s="32">
        <f t="shared" si="123"/>
        <v>3580967</v>
      </c>
      <c r="K247" s="32">
        <f>K227</f>
        <v>3587111.63</v>
      </c>
      <c r="L247" s="32">
        <f t="shared" ref="L247:N247" si="125">L227</f>
        <v>5827179.0200000005</v>
      </c>
      <c r="M247" s="45">
        <f t="shared" si="125"/>
        <v>0</v>
      </c>
      <c r="N247" s="45">
        <f t="shared" si="125"/>
        <v>8938.52</v>
      </c>
      <c r="O247" s="45">
        <f t="shared" ref="O247" si="126">O227</f>
        <v>0</v>
      </c>
      <c r="P247" s="57"/>
      <c r="Q247" s="57"/>
      <c r="R247" s="57"/>
      <c r="S247" s="57"/>
      <c r="T247" s="57"/>
      <c r="U247" s="57"/>
      <c r="V247" s="57"/>
      <c r="W247" s="59"/>
      <c r="X247" s="60"/>
      <c r="Y247" s="54"/>
      <c r="Z247" s="62"/>
      <c r="AA247" s="62"/>
      <c r="AB247" s="57"/>
    </row>
    <row r="248" spans="1:28" ht="51" customHeight="1" x14ac:dyDescent="0.3">
      <c r="A248" s="29"/>
      <c r="B248" s="86"/>
      <c r="C248" s="67"/>
      <c r="D248" s="67"/>
      <c r="E248" s="67"/>
      <c r="F248" s="33" t="s">
        <v>109</v>
      </c>
      <c r="G248" s="32">
        <f>G232</f>
        <v>0</v>
      </c>
      <c r="H248" s="32">
        <f t="shared" si="123"/>
        <v>0</v>
      </c>
      <c r="I248" s="32">
        <f t="shared" si="123"/>
        <v>0</v>
      </c>
      <c r="J248" s="32">
        <f t="shared" si="123"/>
        <v>0</v>
      </c>
      <c r="K248" s="32">
        <f t="shared" si="123"/>
        <v>0</v>
      </c>
      <c r="L248" s="32">
        <f t="shared" si="123"/>
        <v>0</v>
      </c>
      <c r="M248" s="45">
        <f t="shared" si="123"/>
        <v>0</v>
      </c>
      <c r="N248" s="45">
        <f t="shared" si="123"/>
        <v>0</v>
      </c>
      <c r="O248" s="45">
        <f t="shared" ref="O248" si="127">O232</f>
        <v>0</v>
      </c>
      <c r="P248" s="57"/>
      <c r="Q248" s="57"/>
      <c r="R248" s="57"/>
      <c r="S248" s="57"/>
      <c r="T248" s="57"/>
      <c r="U248" s="57"/>
      <c r="V248" s="57"/>
      <c r="W248" s="59"/>
      <c r="X248" s="60"/>
      <c r="Y248" s="54"/>
      <c r="Z248" s="62"/>
      <c r="AA248" s="62"/>
      <c r="AB248" s="57"/>
    </row>
    <row r="249" spans="1:28" ht="39.75" customHeight="1" x14ac:dyDescent="0.3">
      <c r="A249" s="29"/>
      <c r="B249" s="80" t="s">
        <v>114</v>
      </c>
      <c r="C249" s="66">
        <v>2022</v>
      </c>
      <c r="D249" s="66">
        <v>2026</v>
      </c>
      <c r="E249" s="66" t="s">
        <v>66</v>
      </c>
      <c r="F249" s="87" t="s">
        <v>40</v>
      </c>
      <c r="G249" s="70" t="s">
        <v>121</v>
      </c>
      <c r="H249" s="70" t="s">
        <v>121</v>
      </c>
      <c r="I249" s="70" t="s">
        <v>121</v>
      </c>
      <c r="J249" s="70" t="s">
        <v>121</v>
      </c>
      <c r="K249" s="70">
        <f>SUM(K251:K258)</f>
        <v>0</v>
      </c>
      <c r="L249" s="70">
        <f t="shared" ref="L249:N249" si="128">SUM(L251:L258)</f>
        <v>95000</v>
      </c>
      <c r="M249" s="70">
        <f t="shared" si="128"/>
        <v>95000</v>
      </c>
      <c r="N249" s="70">
        <f t="shared" si="128"/>
        <v>95000</v>
      </c>
      <c r="O249" s="73">
        <v>95000</v>
      </c>
      <c r="P249" s="59" t="s">
        <v>116</v>
      </c>
      <c r="Q249" s="52" t="s">
        <v>120</v>
      </c>
      <c r="R249" s="52">
        <v>20</v>
      </c>
      <c r="S249" s="52" t="s">
        <v>121</v>
      </c>
      <c r="T249" s="52" t="s">
        <v>121</v>
      </c>
      <c r="U249" s="52" t="s">
        <v>121</v>
      </c>
      <c r="V249" s="52" t="s">
        <v>121</v>
      </c>
      <c r="W249" s="52" t="s">
        <v>121</v>
      </c>
      <c r="X249" s="50">
        <v>17</v>
      </c>
      <c r="Y249" s="50">
        <v>20</v>
      </c>
      <c r="Z249" s="62"/>
      <c r="AA249" s="62"/>
      <c r="AB249" s="50">
        <v>20</v>
      </c>
    </row>
    <row r="250" spans="1:28" ht="57" customHeight="1" x14ac:dyDescent="0.3">
      <c r="A250" s="29"/>
      <c r="B250" s="83"/>
      <c r="C250" s="68"/>
      <c r="D250" s="68"/>
      <c r="E250" s="68"/>
      <c r="F250" s="88"/>
      <c r="G250" s="72"/>
      <c r="H250" s="72"/>
      <c r="I250" s="72"/>
      <c r="J250" s="72"/>
      <c r="K250" s="72"/>
      <c r="L250" s="72"/>
      <c r="M250" s="72"/>
      <c r="N250" s="72"/>
      <c r="O250" s="96"/>
      <c r="P250" s="59" t="s">
        <v>117</v>
      </c>
      <c r="Q250" s="52" t="s">
        <v>120</v>
      </c>
      <c r="R250" s="52">
        <v>20</v>
      </c>
      <c r="S250" s="52" t="s">
        <v>121</v>
      </c>
      <c r="T250" s="52" t="s">
        <v>121</v>
      </c>
      <c r="U250" s="52" t="s">
        <v>121</v>
      </c>
      <c r="V250" s="52" t="s">
        <v>121</v>
      </c>
      <c r="W250" s="52" t="s">
        <v>121</v>
      </c>
      <c r="X250" s="50">
        <v>17</v>
      </c>
      <c r="Y250" s="50">
        <v>20</v>
      </c>
      <c r="Z250" s="62"/>
      <c r="AA250" s="62"/>
      <c r="AB250" s="50">
        <v>20</v>
      </c>
    </row>
    <row r="251" spans="1:28" ht="56.25" customHeight="1" x14ac:dyDescent="0.3">
      <c r="A251" s="29"/>
      <c r="B251" s="83"/>
      <c r="C251" s="68"/>
      <c r="D251" s="68"/>
      <c r="E251" s="68"/>
      <c r="F251" s="87" t="s">
        <v>104</v>
      </c>
      <c r="G251" s="70" t="s">
        <v>121</v>
      </c>
      <c r="H251" s="70" t="s">
        <v>121</v>
      </c>
      <c r="I251" s="70" t="s">
        <v>121</v>
      </c>
      <c r="J251" s="70" t="s">
        <v>121</v>
      </c>
      <c r="K251" s="70">
        <v>0</v>
      </c>
      <c r="L251" s="70">
        <v>60000</v>
      </c>
      <c r="M251" s="70">
        <v>60000</v>
      </c>
      <c r="N251" s="70">
        <v>60000</v>
      </c>
      <c r="O251" s="46">
        <v>60000</v>
      </c>
      <c r="P251" s="59"/>
      <c r="Q251" s="52"/>
      <c r="R251" s="52"/>
      <c r="S251" s="52"/>
      <c r="T251" s="52"/>
      <c r="U251" s="52"/>
      <c r="V251" s="52"/>
      <c r="W251" s="52"/>
      <c r="X251" s="50"/>
      <c r="Y251" s="50"/>
      <c r="Z251" s="62"/>
      <c r="AA251" s="62"/>
      <c r="AB251" s="57"/>
    </row>
    <row r="252" spans="1:28" ht="38.25" hidden="1" customHeight="1" x14ac:dyDescent="0.3">
      <c r="A252" s="29"/>
      <c r="B252" s="83"/>
      <c r="C252" s="68"/>
      <c r="D252" s="68"/>
      <c r="E252" s="68"/>
      <c r="F252" s="100"/>
      <c r="G252" s="71"/>
      <c r="H252" s="71"/>
      <c r="I252" s="71"/>
      <c r="J252" s="71"/>
      <c r="K252" s="71"/>
      <c r="L252" s="71"/>
      <c r="M252" s="71"/>
      <c r="N252" s="71"/>
      <c r="O252" s="47"/>
      <c r="P252" s="59"/>
      <c r="Q252" s="52"/>
      <c r="R252" s="52"/>
      <c r="S252" s="52"/>
      <c r="T252" s="52"/>
      <c r="U252" s="52"/>
      <c r="V252" s="52"/>
      <c r="W252" s="52"/>
      <c r="X252" s="50"/>
      <c r="Y252" s="50"/>
      <c r="Z252" s="62"/>
      <c r="AA252" s="62"/>
      <c r="AB252" s="57"/>
    </row>
    <row r="253" spans="1:28" ht="105.75" hidden="1" customHeight="1" x14ac:dyDescent="0.3">
      <c r="A253" s="29"/>
      <c r="B253" s="83"/>
      <c r="C253" s="68"/>
      <c r="D253" s="68"/>
      <c r="E253" s="68"/>
      <c r="F253" s="88"/>
      <c r="G253" s="72"/>
      <c r="H253" s="72"/>
      <c r="I253" s="72"/>
      <c r="J253" s="72"/>
      <c r="K253" s="72"/>
      <c r="L253" s="72"/>
      <c r="M253" s="72"/>
      <c r="N253" s="72"/>
      <c r="O253" s="47"/>
      <c r="P253" s="59"/>
      <c r="Q253" s="52"/>
      <c r="R253" s="52"/>
      <c r="S253" s="52"/>
      <c r="T253" s="52"/>
      <c r="U253" s="52"/>
      <c r="V253" s="52"/>
      <c r="W253" s="52"/>
      <c r="X253" s="50"/>
      <c r="Y253" s="50"/>
      <c r="Z253" s="62"/>
      <c r="AA253" s="62"/>
      <c r="AB253" s="57"/>
    </row>
    <row r="254" spans="1:28" ht="51" customHeight="1" x14ac:dyDescent="0.3">
      <c r="A254" s="29"/>
      <c r="B254" s="83"/>
      <c r="C254" s="68"/>
      <c r="D254" s="68"/>
      <c r="E254" s="68"/>
      <c r="F254" s="87" t="s">
        <v>37</v>
      </c>
      <c r="G254" s="70" t="s">
        <v>121</v>
      </c>
      <c r="H254" s="70" t="s">
        <v>121</v>
      </c>
      <c r="I254" s="70" t="s">
        <v>121</v>
      </c>
      <c r="J254" s="70" t="s">
        <v>121</v>
      </c>
      <c r="K254" s="70">
        <v>0</v>
      </c>
      <c r="L254" s="70">
        <v>0</v>
      </c>
      <c r="M254" s="70">
        <v>0</v>
      </c>
      <c r="N254" s="70">
        <v>0</v>
      </c>
      <c r="O254" s="46">
        <v>0</v>
      </c>
      <c r="P254" s="59"/>
      <c r="Q254" s="52"/>
      <c r="R254" s="52"/>
      <c r="S254" s="52"/>
      <c r="T254" s="52"/>
      <c r="U254" s="52"/>
      <c r="V254" s="52"/>
      <c r="W254" s="52"/>
      <c r="X254" s="50"/>
      <c r="Y254" s="50"/>
      <c r="Z254" s="62"/>
      <c r="AA254" s="62"/>
      <c r="AB254" s="57"/>
    </row>
    <row r="255" spans="1:28" ht="22.5" hidden="1" customHeight="1" x14ac:dyDescent="0.3">
      <c r="A255" s="29"/>
      <c r="B255" s="83"/>
      <c r="C255" s="68"/>
      <c r="D255" s="68"/>
      <c r="E255" s="68"/>
      <c r="F255" s="100"/>
      <c r="G255" s="71"/>
      <c r="H255" s="71"/>
      <c r="I255" s="71"/>
      <c r="J255" s="71"/>
      <c r="K255" s="71"/>
      <c r="L255" s="71"/>
      <c r="M255" s="71"/>
      <c r="N255" s="71"/>
      <c r="O255" s="47"/>
      <c r="P255" s="59"/>
      <c r="Q255" s="52"/>
      <c r="R255" s="52"/>
      <c r="S255" s="52"/>
      <c r="T255" s="52"/>
      <c r="U255" s="52"/>
      <c r="V255" s="52"/>
      <c r="W255" s="52"/>
      <c r="X255" s="50"/>
      <c r="Y255" s="50"/>
      <c r="Z255" s="62"/>
      <c r="AA255" s="62"/>
      <c r="AB255" s="57"/>
    </row>
    <row r="256" spans="1:28" ht="66.75" hidden="1" customHeight="1" x14ac:dyDescent="0.3">
      <c r="A256" s="29"/>
      <c r="B256" s="83"/>
      <c r="C256" s="68"/>
      <c r="D256" s="68"/>
      <c r="E256" s="68"/>
      <c r="F256" s="88"/>
      <c r="G256" s="72"/>
      <c r="H256" s="72"/>
      <c r="I256" s="72"/>
      <c r="J256" s="72"/>
      <c r="K256" s="72"/>
      <c r="L256" s="72"/>
      <c r="M256" s="72"/>
      <c r="N256" s="72"/>
      <c r="O256" s="47"/>
      <c r="P256" s="59"/>
      <c r="Q256" s="52"/>
      <c r="R256" s="52"/>
      <c r="S256" s="52"/>
      <c r="T256" s="52"/>
      <c r="U256" s="52"/>
      <c r="V256" s="52"/>
      <c r="W256" s="52"/>
      <c r="X256" s="50"/>
      <c r="Y256" s="50"/>
      <c r="Z256" s="62"/>
      <c r="AA256" s="62"/>
      <c r="AB256" s="57"/>
    </row>
    <row r="257" spans="1:28" ht="63.75" customHeight="1" x14ac:dyDescent="0.3">
      <c r="A257" s="29"/>
      <c r="B257" s="83"/>
      <c r="C257" s="68"/>
      <c r="D257" s="68"/>
      <c r="E257" s="68"/>
      <c r="F257" s="33" t="s">
        <v>109</v>
      </c>
      <c r="G257" s="27" t="s">
        <v>121</v>
      </c>
      <c r="H257" s="27" t="s">
        <v>121</v>
      </c>
      <c r="I257" s="27" t="s">
        <v>121</v>
      </c>
      <c r="J257" s="27" t="s">
        <v>121</v>
      </c>
      <c r="K257" s="32">
        <v>0</v>
      </c>
      <c r="L257" s="32">
        <v>0</v>
      </c>
      <c r="M257" s="45">
        <v>0</v>
      </c>
      <c r="N257" s="45">
        <v>0</v>
      </c>
      <c r="O257" s="45">
        <v>0</v>
      </c>
      <c r="P257" s="87"/>
      <c r="Q257" s="66"/>
      <c r="R257" s="66"/>
      <c r="S257" s="66"/>
      <c r="T257" s="66"/>
      <c r="U257" s="66"/>
      <c r="V257" s="66"/>
      <c r="W257" s="66"/>
      <c r="X257" s="66"/>
      <c r="Y257" s="66"/>
      <c r="Z257" s="62"/>
      <c r="AA257" s="62"/>
      <c r="AB257" s="66"/>
    </row>
    <row r="258" spans="1:28" ht="39.75" customHeight="1" x14ac:dyDescent="0.3">
      <c r="A258" s="29"/>
      <c r="B258" s="86"/>
      <c r="C258" s="67"/>
      <c r="D258" s="67"/>
      <c r="E258" s="67"/>
      <c r="F258" s="33" t="s">
        <v>118</v>
      </c>
      <c r="G258" s="27" t="s">
        <v>121</v>
      </c>
      <c r="H258" s="27" t="s">
        <v>121</v>
      </c>
      <c r="I258" s="27" t="s">
        <v>121</v>
      </c>
      <c r="J258" s="27" t="s">
        <v>121</v>
      </c>
      <c r="K258" s="32">
        <v>0</v>
      </c>
      <c r="L258" s="32">
        <v>35000</v>
      </c>
      <c r="M258" s="45">
        <v>35000</v>
      </c>
      <c r="N258" s="45">
        <v>35000</v>
      </c>
      <c r="O258" s="45">
        <v>35000</v>
      </c>
      <c r="P258" s="88"/>
      <c r="Q258" s="67"/>
      <c r="R258" s="67"/>
      <c r="S258" s="67"/>
      <c r="T258" s="67"/>
      <c r="U258" s="67"/>
      <c r="V258" s="67"/>
      <c r="W258" s="67"/>
      <c r="X258" s="67"/>
      <c r="Y258" s="67"/>
      <c r="Z258" s="62"/>
      <c r="AA258" s="62"/>
      <c r="AB258" s="67"/>
    </row>
    <row r="259" spans="1:28" ht="69" customHeight="1" x14ac:dyDescent="0.3">
      <c r="A259" s="29"/>
      <c r="B259" s="83" t="s">
        <v>115</v>
      </c>
      <c r="C259" s="68">
        <v>2022</v>
      </c>
      <c r="D259" s="68">
        <v>2026</v>
      </c>
      <c r="E259" s="68" t="s">
        <v>66</v>
      </c>
      <c r="F259" s="33" t="s">
        <v>40</v>
      </c>
      <c r="G259" s="27" t="s">
        <v>121</v>
      </c>
      <c r="H259" s="27" t="s">
        <v>121</v>
      </c>
      <c r="I259" s="27" t="s">
        <v>121</v>
      </c>
      <c r="J259" s="27" t="s">
        <v>121</v>
      </c>
      <c r="K259" s="32">
        <f>SUM(K260:K263)</f>
        <v>0</v>
      </c>
      <c r="L259" s="32">
        <f>L264</f>
        <v>95000</v>
      </c>
      <c r="M259" s="45">
        <f>M264</f>
        <v>95000</v>
      </c>
      <c r="N259" s="45">
        <f>N264</f>
        <v>95000</v>
      </c>
      <c r="O259" s="46">
        <v>95000</v>
      </c>
      <c r="P259" s="59"/>
      <c r="Q259" s="52"/>
      <c r="R259" s="52"/>
      <c r="S259" s="52"/>
      <c r="T259" s="52"/>
      <c r="U259" s="52"/>
      <c r="V259" s="52"/>
      <c r="W259" s="52"/>
      <c r="X259" s="50"/>
      <c r="Y259" s="50"/>
      <c r="Z259" s="62"/>
      <c r="AA259" s="62"/>
      <c r="AB259" s="57"/>
    </row>
    <row r="260" spans="1:28" ht="60" customHeight="1" x14ac:dyDescent="0.3">
      <c r="A260" s="29"/>
      <c r="B260" s="83"/>
      <c r="C260" s="68"/>
      <c r="D260" s="68"/>
      <c r="E260" s="68"/>
      <c r="F260" s="33" t="s">
        <v>104</v>
      </c>
      <c r="G260" s="27" t="s">
        <v>121</v>
      </c>
      <c r="H260" s="27" t="s">
        <v>121</v>
      </c>
      <c r="I260" s="27" t="s">
        <v>121</v>
      </c>
      <c r="J260" s="27" t="s">
        <v>121</v>
      </c>
      <c r="K260" s="32">
        <v>0</v>
      </c>
      <c r="L260" s="32">
        <v>60000</v>
      </c>
      <c r="M260" s="45">
        <v>60000</v>
      </c>
      <c r="N260" s="45">
        <v>60000</v>
      </c>
      <c r="O260" s="46">
        <v>60000</v>
      </c>
      <c r="P260" s="59"/>
      <c r="Q260" s="52"/>
      <c r="R260" s="52"/>
      <c r="S260" s="52"/>
      <c r="T260" s="52"/>
      <c r="U260" s="52"/>
      <c r="V260" s="52"/>
      <c r="W260" s="52"/>
      <c r="X260" s="50"/>
      <c r="Y260" s="50"/>
      <c r="Z260" s="62"/>
      <c r="AA260" s="62"/>
      <c r="AB260" s="57"/>
    </row>
    <row r="261" spans="1:28" ht="49.5" customHeight="1" x14ac:dyDescent="0.3">
      <c r="A261" s="29"/>
      <c r="B261" s="83"/>
      <c r="C261" s="68"/>
      <c r="D261" s="68"/>
      <c r="E261" s="68"/>
      <c r="F261" s="33" t="s">
        <v>37</v>
      </c>
      <c r="G261" s="27" t="s">
        <v>121</v>
      </c>
      <c r="H261" s="27" t="s">
        <v>121</v>
      </c>
      <c r="I261" s="27" t="s">
        <v>121</v>
      </c>
      <c r="J261" s="27" t="s">
        <v>121</v>
      </c>
      <c r="K261" s="32">
        <f t="shared" ref="K261:N262" si="129">K266</f>
        <v>0</v>
      </c>
      <c r="L261" s="32">
        <f t="shared" si="129"/>
        <v>0</v>
      </c>
      <c r="M261" s="45">
        <f t="shared" si="129"/>
        <v>0</v>
      </c>
      <c r="N261" s="45">
        <f t="shared" si="129"/>
        <v>0</v>
      </c>
      <c r="O261" s="46">
        <v>0</v>
      </c>
      <c r="P261" s="59"/>
      <c r="Q261" s="52"/>
      <c r="R261" s="52"/>
      <c r="S261" s="52"/>
      <c r="T261" s="52"/>
      <c r="U261" s="52"/>
      <c r="V261" s="52"/>
      <c r="W261" s="52"/>
      <c r="X261" s="50"/>
      <c r="Y261" s="50"/>
      <c r="Z261" s="62"/>
      <c r="AA261" s="62"/>
      <c r="AB261" s="57"/>
    </row>
    <row r="262" spans="1:28" ht="43.5" customHeight="1" x14ac:dyDescent="0.3">
      <c r="A262" s="29"/>
      <c r="B262" s="83"/>
      <c r="C262" s="68"/>
      <c r="D262" s="68"/>
      <c r="E262" s="68"/>
      <c r="F262" s="33" t="s">
        <v>109</v>
      </c>
      <c r="G262" s="27" t="s">
        <v>121</v>
      </c>
      <c r="H262" s="27" t="s">
        <v>121</v>
      </c>
      <c r="I262" s="27" t="s">
        <v>121</v>
      </c>
      <c r="J262" s="27" t="s">
        <v>121</v>
      </c>
      <c r="K262" s="32">
        <f t="shared" si="129"/>
        <v>0</v>
      </c>
      <c r="L262" s="32">
        <f t="shared" si="129"/>
        <v>0</v>
      </c>
      <c r="M262" s="45">
        <f t="shared" si="129"/>
        <v>0</v>
      </c>
      <c r="N262" s="45">
        <f t="shared" si="129"/>
        <v>0</v>
      </c>
      <c r="O262" s="46">
        <v>0</v>
      </c>
      <c r="P262" s="59"/>
      <c r="Q262" s="52"/>
      <c r="R262" s="52"/>
      <c r="S262" s="52"/>
      <c r="T262" s="52"/>
      <c r="U262" s="52"/>
      <c r="V262" s="52"/>
      <c r="W262" s="52"/>
      <c r="X262" s="50"/>
      <c r="Y262" s="50"/>
      <c r="Z262" s="62"/>
      <c r="AA262" s="62"/>
      <c r="AB262" s="57"/>
    </row>
    <row r="263" spans="1:28" ht="49.5" customHeight="1" x14ac:dyDescent="0.3">
      <c r="A263" s="29"/>
      <c r="B263" s="86"/>
      <c r="C263" s="67"/>
      <c r="D263" s="67"/>
      <c r="E263" s="67"/>
      <c r="F263" s="33" t="s">
        <v>118</v>
      </c>
      <c r="G263" s="27" t="s">
        <v>121</v>
      </c>
      <c r="H263" s="27" t="s">
        <v>121</v>
      </c>
      <c r="I263" s="27" t="s">
        <v>121</v>
      </c>
      <c r="J263" s="27" t="s">
        <v>121</v>
      </c>
      <c r="K263" s="32">
        <v>0</v>
      </c>
      <c r="L263" s="32">
        <v>35000</v>
      </c>
      <c r="M263" s="45">
        <v>35000</v>
      </c>
      <c r="N263" s="45">
        <v>35000</v>
      </c>
      <c r="O263" s="46">
        <v>35000</v>
      </c>
      <c r="P263" s="59"/>
      <c r="Q263" s="52"/>
      <c r="R263" s="52"/>
      <c r="S263" s="52"/>
      <c r="T263" s="52"/>
      <c r="U263" s="52"/>
      <c r="V263" s="52"/>
      <c r="W263" s="52"/>
      <c r="X263" s="50"/>
      <c r="Y263" s="50"/>
      <c r="Z263" s="62"/>
      <c r="AA263" s="62"/>
      <c r="AB263" s="57"/>
    </row>
    <row r="264" spans="1:28" ht="51.75" customHeight="1" x14ac:dyDescent="0.3">
      <c r="A264" s="29"/>
      <c r="B264" s="80" t="s">
        <v>143</v>
      </c>
      <c r="C264" s="66">
        <v>2022</v>
      </c>
      <c r="D264" s="66">
        <v>2026</v>
      </c>
      <c r="E264" s="66" t="s">
        <v>66</v>
      </c>
      <c r="F264" s="33" t="s">
        <v>40</v>
      </c>
      <c r="G264" s="27" t="s">
        <v>121</v>
      </c>
      <c r="H264" s="27" t="s">
        <v>121</v>
      </c>
      <c r="I264" s="27" t="s">
        <v>121</v>
      </c>
      <c r="J264" s="27" t="s">
        <v>121</v>
      </c>
      <c r="K264" s="32">
        <f>SUM(K265:K268)</f>
        <v>0</v>
      </c>
      <c r="L264" s="32">
        <f t="shared" ref="L264:O264" si="130">SUM(L265:L268)</f>
        <v>95000</v>
      </c>
      <c r="M264" s="45">
        <f t="shared" si="130"/>
        <v>95000</v>
      </c>
      <c r="N264" s="45">
        <f t="shared" si="130"/>
        <v>95000</v>
      </c>
      <c r="O264" s="45">
        <f t="shared" si="130"/>
        <v>95000</v>
      </c>
      <c r="P264" s="59"/>
      <c r="Q264" s="52"/>
      <c r="R264" s="52"/>
      <c r="S264" s="52"/>
      <c r="T264" s="52"/>
      <c r="U264" s="52"/>
      <c r="V264" s="52"/>
      <c r="W264" s="52"/>
      <c r="X264" s="50"/>
      <c r="Y264" s="50"/>
      <c r="Z264" s="62"/>
      <c r="AA264" s="62"/>
      <c r="AB264" s="57"/>
    </row>
    <row r="265" spans="1:28" ht="60" customHeight="1" x14ac:dyDescent="0.3">
      <c r="A265" s="29"/>
      <c r="B265" s="83"/>
      <c r="C265" s="68"/>
      <c r="D265" s="68"/>
      <c r="E265" s="68"/>
      <c r="F265" s="33" t="s">
        <v>104</v>
      </c>
      <c r="G265" s="27" t="s">
        <v>121</v>
      </c>
      <c r="H265" s="27" t="s">
        <v>121</v>
      </c>
      <c r="I265" s="27" t="s">
        <v>121</v>
      </c>
      <c r="J265" s="27" t="s">
        <v>121</v>
      </c>
      <c r="K265" s="32">
        <v>0</v>
      </c>
      <c r="L265" s="32">
        <v>60000</v>
      </c>
      <c r="M265" s="45">
        <v>60000</v>
      </c>
      <c r="N265" s="45">
        <v>60000</v>
      </c>
      <c r="O265" s="46">
        <v>60000</v>
      </c>
      <c r="P265" s="59"/>
      <c r="Q265" s="52"/>
      <c r="R265" s="52"/>
      <c r="S265" s="52"/>
      <c r="T265" s="52"/>
      <c r="U265" s="52"/>
      <c r="V265" s="52"/>
      <c r="W265" s="52"/>
      <c r="X265" s="50"/>
      <c r="Y265" s="50"/>
      <c r="Z265" s="62"/>
      <c r="AA265" s="62"/>
      <c r="AB265" s="57"/>
    </row>
    <row r="266" spans="1:28" ht="45.75" customHeight="1" x14ac:dyDescent="0.3">
      <c r="A266" s="29"/>
      <c r="B266" s="83"/>
      <c r="C266" s="68"/>
      <c r="D266" s="68"/>
      <c r="E266" s="68"/>
      <c r="F266" s="33" t="s">
        <v>37</v>
      </c>
      <c r="G266" s="27" t="s">
        <v>121</v>
      </c>
      <c r="H266" s="27" t="s">
        <v>121</v>
      </c>
      <c r="I266" s="27" t="s">
        <v>121</v>
      </c>
      <c r="J266" s="27" t="s">
        <v>121</v>
      </c>
      <c r="K266" s="32">
        <v>0</v>
      </c>
      <c r="L266" s="32">
        <v>0</v>
      </c>
      <c r="M266" s="45">
        <v>0</v>
      </c>
      <c r="N266" s="45">
        <v>0</v>
      </c>
      <c r="O266" s="46">
        <v>0</v>
      </c>
      <c r="P266" s="59"/>
      <c r="Q266" s="52"/>
      <c r="R266" s="52"/>
      <c r="S266" s="52"/>
      <c r="T266" s="52"/>
      <c r="U266" s="52"/>
      <c r="V266" s="52"/>
      <c r="W266" s="52"/>
      <c r="X266" s="50"/>
      <c r="Y266" s="50"/>
      <c r="Z266" s="62"/>
      <c r="AA266" s="62"/>
      <c r="AB266" s="57"/>
    </row>
    <row r="267" spans="1:28" ht="39.75" customHeight="1" x14ac:dyDescent="0.3">
      <c r="A267" s="29"/>
      <c r="B267" s="83"/>
      <c r="C267" s="68"/>
      <c r="D267" s="68"/>
      <c r="E267" s="68"/>
      <c r="F267" s="33" t="s">
        <v>109</v>
      </c>
      <c r="G267" s="27" t="s">
        <v>121</v>
      </c>
      <c r="H267" s="27" t="s">
        <v>121</v>
      </c>
      <c r="I267" s="27" t="s">
        <v>121</v>
      </c>
      <c r="J267" s="27" t="s">
        <v>121</v>
      </c>
      <c r="K267" s="32">
        <v>0</v>
      </c>
      <c r="L267" s="32">
        <v>0</v>
      </c>
      <c r="M267" s="45">
        <v>0</v>
      </c>
      <c r="N267" s="45">
        <v>0</v>
      </c>
      <c r="O267" s="46">
        <v>0</v>
      </c>
      <c r="P267" s="59"/>
      <c r="Q267" s="52"/>
      <c r="R267" s="52"/>
      <c r="S267" s="52"/>
      <c r="T267" s="52"/>
      <c r="U267" s="52"/>
      <c r="V267" s="52"/>
      <c r="W267" s="52"/>
      <c r="X267" s="50"/>
      <c r="Y267" s="50"/>
      <c r="Z267" s="62"/>
      <c r="AA267" s="62"/>
      <c r="AB267" s="57"/>
    </row>
    <row r="268" spans="1:28" ht="48.75" customHeight="1" x14ac:dyDescent="0.3">
      <c r="A268" s="29"/>
      <c r="B268" s="86"/>
      <c r="C268" s="67"/>
      <c r="D268" s="67"/>
      <c r="E268" s="67"/>
      <c r="F268" s="26" t="s">
        <v>118</v>
      </c>
      <c r="G268" s="27" t="s">
        <v>121</v>
      </c>
      <c r="H268" s="27" t="s">
        <v>121</v>
      </c>
      <c r="I268" s="27" t="s">
        <v>121</v>
      </c>
      <c r="J268" s="27" t="s">
        <v>121</v>
      </c>
      <c r="K268" s="32">
        <v>0</v>
      </c>
      <c r="L268" s="32">
        <v>35000</v>
      </c>
      <c r="M268" s="45">
        <v>35000</v>
      </c>
      <c r="N268" s="45">
        <v>35000</v>
      </c>
      <c r="O268" s="46">
        <v>35000</v>
      </c>
      <c r="P268" s="59"/>
      <c r="Q268" s="52"/>
      <c r="R268" s="52"/>
      <c r="S268" s="52"/>
      <c r="T268" s="52"/>
      <c r="U268" s="52"/>
      <c r="V268" s="52"/>
      <c r="W268" s="52"/>
      <c r="X268" s="50"/>
      <c r="Y268" s="50"/>
      <c r="Z268" s="62"/>
      <c r="AA268" s="62"/>
      <c r="AB268" s="57"/>
    </row>
    <row r="269" spans="1:28" ht="48.75" customHeight="1" x14ac:dyDescent="0.3">
      <c r="A269" s="29"/>
      <c r="B269" s="66" t="s">
        <v>126</v>
      </c>
      <c r="C269" s="66">
        <v>2022</v>
      </c>
      <c r="D269" s="66">
        <v>2026</v>
      </c>
      <c r="E269" s="66" t="s">
        <v>66</v>
      </c>
      <c r="F269" s="33" t="s">
        <v>40</v>
      </c>
      <c r="G269" s="27">
        <f>SUM(H269:N269)</f>
        <v>285000</v>
      </c>
      <c r="H269" s="27" t="s">
        <v>121</v>
      </c>
      <c r="I269" s="27" t="s">
        <v>121</v>
      </c>
      <c r="J269" s="27" t="s">
        <v>121</v>
      </c>
      <c r="K269" s="32">
        <f>SUM(K270:K273)</f>
        <v>0</v>
      </c>
      <c r="L269" s="32">
        <f t="shared" ref="L269" si="131">SUM(L270:L273)</f>
        <v>95000</v>
      </c>
      <c r="M269" s="45">
        <f t="shared" ref="M269:O269" si="132">SUM(M270:M273)</f>
        <v>95000</v>
      </c>
      <c r="N269" s="45">
        <f t="shared" ref="N269" si="133">SUM(N270:N273)</f>
        <v>95000</v>
      </c>
      <c r="O269" s="45">
        <f t="shared" si="132"/>
        <v>95000</v>
      </c>
      <c r="P269" s="59"/>
      <c r="Q269" s="52"/>
      <c r="R269" s="52"/>
      <c r="S269" s="52"/>
      <c r="T269" s="52"/>
      <c r="U269" s="52"/>
      <c r="V269" s="52"/>
      <c r="W269" s="52"/>
      <c r="X269" s="50"/>
      <c r="Y269" s="50"/>
      <c r="Z269" s="62"/>
      <c r="AA269" s="62"/>
      <c r="AB269" s="57"/>
    </row>
    <row r="270" spans="1:28" ht="75" customHeight="1" x14ac:dyDescent="0.3">
      <c r="A270" s="29"/>
      <c r="B270" s="68"/>
      <c r="C270" s="68"/>
      <c r="D270" s="68"/>
      <c r="E270" s="68"/>
      <c r="F270" s="33" t="s">
        <v>104</v>
      </c>
      <c r="G270" s="27">
        <f>SUM(H270:N270)</f>
        <v>180000</v>
      </c>
      <c r="H270" s="27" t="s">
        <v>121</v>
      </c>
      <c r="I270" s="27" t="s">
        <v>121</v>
      </c>
      <c r="J270" s="27" t="s">
        <v>121</v>
      </c>
      <c r="K270" s="32">
        <v>0</v>
      </c>
      <c r="L270" s="32">
        <v>60000</v>
      </c>
      <c r="M270" s="45">
        <v>60000</v>
      </c>
      <c r="N270" s="45">
        <v>60000</v>
      </c>
      <c r="O270" s="45">
        <v>60000</v>
      </c>
      <c r="P270" s="59"/>
      <c r="Q270" s="52"/>
      <c r="R270" s="52"/>
      <c r="S270" s="52"/>
      <c r="T270" s="52"/>
      <c r="U270" s="52"/>
      <c r="V270" s="52"/>
      <c r="W270" s="52"/>
      <c r="X270" s="50"/>
      <c r="Y270" s="50"/>
      <c r="Z270" s="62"/>
      <c r="AA270" s="62"/>
      <c r="AB270" s="57"/>
    </row>
    <row r="271" spans="1:28" ht="39.75" customHeight="1" x14ac:dyDescent="0.3">
      <c r="A271" s="29"/>
      <c r="B271" s="68"/>
      <c r="C271" s="68"/>
      <c r="D271" s="68"/>
      <c r="E271" s="68"/>
      <c r="F271" s="33" t="s">
        <v>37</v>
      </c>
      <c r="G271" s="27">
        <f>SUM(H271:N271)</f>
        <v>0</v>
      </c>
      <c r="H271" s="27" t="s">
        <v>121</v>
      </c>
      <c r="I271" s="27" t="s">
        <v>121</v>
      </c>
      <c r="J271" s="27" t="s">
        <v>121</v>
      </c>
      <c r="K271" s="32">
        <v>0</v>
      </c>
      <c r="L271" s="32">
        <v>0</v>
      </c>
      <c r="M271" s="45">
        <v>0</v>
      </c>
      <c r="N271" s="45">
        <v>0</v>
      </c>
      <c r="O271" s="45">
        <v>0</v>
      </c>
      <c r="P271" s="59"/>
      <c r="Q271" s="52"/>
      <c r="R271" s="52"/>
      <c r="S271" s="52"/>
      <c r="T271" s="52"/>
      <c r="U271" s="52"/>
      <c r="V271" s="52"/>
      <c r="W271" s="52"/>
      <c r="X271" s="50"/>
      <c r="Y271" s="50"/>
      <c r="Z271" s="62"/>
      <c r="AA271" s="62"/>
      <c r="AB271" s="57"/>
    </row>
    <row r="272" spans="1:28" ht="58.5" customHeight="1" x14ac:dyDescent="0.3">
      <c r="A272" s="29"/>
      <c r="B272" s="68"/>
      <c r="C272" s="68"/>
      <c r="D272" s="68"/>
      <c r="E272" s="68"/>
      <c r="F272" s="33" t="s">
        <v>109</v>
      </c>
      <c r="G272" s="27">
        <f>SUM(H272:N272)</f>
        <v>0</v>
      </c>
      <c r="H272" s="27" t="s">
        <v>121</v>
      </c>
      <c r="I272" s="27" t="s">
        <v>121</v>
      </c>
      <c r="J272" s="27" t="s">
        <v>121</v>
      </c>
      <c r="K272" s="32">
        <v>0</v>
      </c>
      <c r="L272" s="32">
        <v>0</v>
      </c>
      <c r="M272" s="45">
        <v>0</v>
      </c>
      <c r="N272" s="45">
        <v>0</v>
      </c>
      <c r="O272" s="45">
        <v>0</v>
      </c>
      <c r="P272" s="59"/>
      <c r="Q272" s="52"/>
      <c r="R272" s="52"/>
      <c r="S272" s="52"/>
      <c r="T272" s="52"/>
      <c r="U272" s="52"/>
      <c r="V272" s="52"/>
      <c r="W272" s="52"/>
      <c r="X272" s="50"/>
      <c r="Y272" s="50"/>
      <c r="Z272" s="62"/>
      <c r="AA272" s="62"/>
      <c r="AB272" s="57"/>
    </row>
    <row r="273" spans="1:28" ht="54" customHeight="1" x14ac:dyDescent="0.3">
      <c r="A273" s="29"/>
      <c r="B273" s="67"/>
      <c r="C273" s="67"/>
      <c r="D273" s="67"/>
      <c r="E273" s="67"/>
      <c r="F273" s="26" t="s">
        <v>118</v>
      </c>
      <c r="G273" s="27">
        <f>SUM(H273:N273)</f>
        <v>105000</v>
      </c>
      <c r="H273" s="27" t="s">
        <v>121</v>
      </c>
      <c r="I273" s="27" t="s">
        <v>121</v>
      </c>
      <c r="J273" s="27" t="s">
        <v>121</v>
      </c>
      <c r="K273" s="32">
        <v>0</v>
      </c>
      <c r="L273" s="32">
        <v>35000</v>
      </c>
      <c r="M273" s="45">
        <v>35000</v>
      </c>
      <c r="N273" s="45">
        <v>35000</v>
      </c>
      <c r="O273" s="45">
        <v>35000</v>
      </c>
      <c r="P273" s="59"/>
      <c r="Q273" s="52"/>
      <c r="R273" s="52"/>
      <c r="S273" s="52"/>
      <c r="T273" s="52"/>
      <c r="U273" s="52"/>
      <c r="V273" s="52"/>
      <c r="W273" s="52"/>
      <c r="X273" s="50"/>
      <c r="Y273" s="50"/>
      <c r="Z273" s="62"/>
      <c r="AA273" s="62"/>
      <c r="AB273" s="57"/>
    </row>
    <row r="274" spans="1:28" ht="53.25" customHeight="1" x14ac:dyDescent="0.3">
      <c r="A274" s="39"/>
      <c r="B274" s="97" t="s">
        <v>30</v>
      </c>
      <c r="C274" s="75">
        <v>2019</v>
      </c>
      <c r="D274" s="75">
        <v>2026</v>
      </c>
      <c r="E274" s="75" t="s">
        <v>66</v>
      </c>
      <c r="F274" s="98" t="s">
        <v>40</v>
      </c>
      <c r="G274" s="69">
        <f>SUM(H274:N275)</f>
        <v>228639051.88999999</v>
      </c>
      <c r="H274" s="69">
        <f>H26+H139+H186+H225</f>
        <v>30423545.689999998</v>
      </c>
      <c r="I274" s="69">
        <f>I26+I139+I186+I225</f>
        <v>24616606.039999999</v>
      </c>
      <c r="J274" s="69">
        <f>J26+J139+J186+J225</f>
        <v>29684824.25</v>
      </c>
      <c r="K274" s="69">
        <f>K122+K221+K245+K269+K175</f>
        <v>41023925.980000004</v>
      </c>
      <c r="L274" s="69">
        <f t="shared" ref="L274:N274" si="134">L122+L221+L245+L269+L175</f>
        <v>69320184.050000012</v>
      </c>
      <c r="M274" s="69">
        <f t="shared" ref="M274" si="135">M122+M221+M245+M269+M175</f>
        <v>22986454.18</v>
      </c>
      <c r="N274" s="69">
        <f t="shared" si="134"/>
        <v>10583511.699999999</v>
      </c>
      <c r="O274" s="112">
        <f t="shared" ref="O274" si="136">O122+O221+O245+O269+O175</f>
        <v>13841042.18</v>
      </c>
      <c r="P274" s="66" t="s">
        <v>23</v>
      </c>
      <c r="Q274" s="66" t="s">
        <v>21</v>
      </c>
      <c r="R274" s="66" t="s">
        <v>24</v>
      </c>
      <c r="S274" s="66" t="s">
        <v>22</v>
      </c>
      <c r="T274" s="79" t="s">
        <v>22</v>
      </c>
      <c r="U274" s="66" t="s">
        <v>21</v>
      </c>
      <c r="V274" s="66" t="s">
        <v>21</v>
      </c>
      <c r="W274" s="66" t="s">
        <v>21</v>
      </c>
      <c r="X274" s="75" t="s">
        <v>21</v>
      </c>
      <c r="Y274" s="66" t="s">
        <v>152</v>
      </c>
      <c r="Z274" s="62"/>
      <c r="AA274" s="62"/>
      <c r="AB274" s="66" t="s">
        <v>152</v>
      </c>
    </row>
    <row r="275" spans="1:28" ht="22.5" hidden="1" customHeight="1" x14ac:dyDescent="0.3">
      <c r="A275" s="39"/>
      <c r="B275" s="97"/>
      <c r="C275" s="75"/>
      <c r="D275" s="75"/>
      <c r="E275" s="75"/>
      <c r="F275" s="99"/>
      <c r="G275" s="69"/>
      <c r="H275" s="69"/>
      <c r="I275" s="69"/>
      <c r="J275" s="69"/>
      <c r="K275" s="69"/>
      <c r="L275" s="69"/>
      <c r="M275" s="69"/>
      <c r="N275" s="69"/>
      <c r="O275" s="112"/>
      <c r="P275" s="68"/>
      <c r="Q275" s="68"/>
      <c r="R275" s="68"/>
      <c r="S275" s="68"/>
      <c r="T275" s="82"/>
      <c r="U275" s="68"/>
      <c r="V275" s="68"/>
      <c r="W275" s="68"/>
      <c r="X275" s="75"/>
      <c r="Y275" s="68"/>
      <c r="Z275" s="62"/>
      <c r="AA275" s="62"/>
      <c r="AB275" s="68"/>
    </row>
    <row r="276" spans="1:28" ht="22.5" customHeight="1" x14ac:dyDescent="0.3">
      <c r="A276" s="101"/>
      <c r="B276" s="97"/>
      <c r="C276" s="75"/>
      <c r="D276" s="75"/>
      <c r="E276" s="75"/>
      <c r="F276" s="98" t="s">
        <v>99</v>
      </c>
      <c r="G276" s="69">
        <f>SUM(H276:N281)</f>
        <v>152336571.89000002</v>
      </c>
      <c r="H276" s="69">
        <f>H246+H222+H177+H123</f>
        <v>21424067.559999999</v>
      </c>
      <c r="I276" s="69">
        <f>I246+I222+I177+I123</f>
        <v>20463351.710000001</v>
      </c>
      <c r="J276" s="69">
        <f>J246+J222+J177+J123</f>
        <v>25694727.510000002</v>
      </c>
      <c r="K276" s="69">
        <f>K123+K222+K246+K270+K177</f>
        <v>27095699.199999999</v>
      </c>
      <c r="L276" s="69">
        <f t="shared" ref="L276:N276" si="137">L123+L222+L246+L270+L177</f>
        <v>24287698.550000001</v>
      </c>
      <c r="M276" s="69">
        <f t="shared" si="137"/>
        <v>22831454.18</v>
      </c>
      <c r="N276" s="69">
        <f t="shared" si="137"/>
        <v>10539573.18</v>
      </c>
      <c r="O276" s="112">
        <f t="shared" ref="O276" si="138">O123+O222+O246+O270+O177</f>
        <v>13806042.18</v>
      </c>
      <c r="P276" s="68"/>
      <c r="Q276" s="68"/>
      <c r="R276" s="68"/>
      <c r="S276" s="68"/>
      <c r="T276" s="82"/>
      <c r="U276" s="68"/>
      <c r="V276" s="68"/>
      <c r="W276" s="68"/>
      <c r="X276" s="75"/>
      <c r="Y276" s="68"/>
      <c r="Z276" s="62"/>
      <c r="AA276" s="62"/>
      <c r="AB276" s="68"/>
    </row>
    <row r="277" spans="1:28" ht="76.5" hidden="1" customHeight="1" x14ac:dyDescent="0.3">
      <c r="A277" s="101"/>
      <c r="B277" s="97"/>
      <c r="C277" s="75"/>
      <c r="D277" s="75"/>
      <c r="E277" s="75"/>
      <c r="F277" s="103"/>
      <c r="G277" s="69"/>
      <c r="H277" s="69"/>
      <c r="I277" s="69"/>
      <c r="J277" s="69"/>
      <c r="K277" s="69"/>
      <c r="L277" s="69"/>
      <c r="M277" s="69"/>
      <c r="N277" s="69"/>
      <c r="O277" s="112"/>
      <c r="P277" s="68"/>
      <c r="Q277" s="68"/>
      <c r="R277" s="68"/>
      <c r="S277" s="68"/>
      <c r="T277" s="82"/>
      <c r="U277" s="68"/>
      <c r="V277" s="68"/>
      <c r="W277" s="68"/>
      <c r="X277" s="75"/>
      <c r="Y277" s="68"/>
      <c r="Z277" s="62"/>
      <c r="AA277" s="62"/>
      <c r="AB277" s="68"/>
    </row>
    <row r="278" spans="1:28" ht="31.5" hidden="1" customHeight="1" x14ac:dyDescent="0.3">
      <c r="A278" s="101"/>
      <c r="B278" s="97"/>
      <c r="C278" s="75"/>
      <c r="D278" s="75"/>
      <c r="E278" s="75"/>
      <c r="F278" s="103"/>
      <c r="G278" s="69"/>
      <c r="H278" s="69"/>
      <c r="I278" s="69"/>
      <c r="J278" s="69"/>
      <c r="K278" s="69"/>
      <c r="L278" s="69"/>
      <c r="M278" s="69"/>
      <c r="N278" s="69"/>
      <c r="O278" s="112"/>
      <c r="P278" s="68"/>
      <c r="Q278" s="68"/>
      <c r="R278" s="68"/>
      <c r="S278" s="68"/>
      <c r="T278" s="82"/>
      <c r="U278" s="68"/>
      <c r="V278" s="68"/>
      <c r="W278" s="68"/>
      <c r="X278" s="75"/>
      <c r="Y278" s="68"/>
      <c r="Z278" s="102"/>
      <c r="AA278" s="102"/>
      <c r="AB278" s="68"/>
    </row>
    <row r="279" spans="1:28" ht="31.5" customHeight="1" x14ac:dyDescent="0.3">
      <c r="A279" s="101"/>
      <c r="B279" s="97"/>
      <c r="C279" s="75"/>
      <c r="D279" s="75"/>
      <c r="E279" s="75"/>
      <c r="F279" s="103"/>
      <c r="G279" s="69"/>
      <c r="H279" s="69"/>
      <c r="I279" s="69"/>
      <c r="J279" s="69"/>
      <c r="K279" s="69"/>
      <c r="L279" s="69"/>
      <c r="M279" s="69"/>
      <c r="N279" s="69"/>
      <c r="O279" s="112"/>
      <c r="P279" s="68"/>
      <c r="Q279" s="68"/>
      <c r="R279" s="68"/>
      <c r="S279" s="68"/>
      <c r="T279" s="82"/>
      <c r="U279" s="68"/>
      <c r="V279" s="68"/>
      <c r="W279" s="68"/>
      <c r="X279" s="75"/>
      <c r="Y279" s="68"/>
      <c r="Z279" s="102"/>
      <c r="AA279" s="102"/>
      <c r="AB279" s="68"/>
    </row>
    <row r="280" spans="1:28" ht="15" customHeight="1" x14ac:dyDescent="0.3">
      <c r="A280" s="101"/>
      <c r="B280" s="97"/>
      <c r="C280" s="75"/>
      <c r="D280" s="75"/>
      <c r="E280" s="75"/>
      <c r="F280" s="103"/>
      <c r="G280" s="69"/>
      <c r="H280" s="69"/>
      <c r="I280" s="69"/>
      <c r="J280" s="69"/>
      <c r="K280" s="69"/>
      <c r="L280" s="69"/>
      <c r="M280" s="69"/>
      <c r="N280" s="69"/>
      <c r="O280" s="112"/>
      <c r="P280" s="68"/>
      <c r="Q280" s="68"/>
      <c r="R280" s="68"/>
      <c r="S280" s="68"/>
      <c r="T280" s="82"/>
      <c r="U280" s="68"/>
      <c r="V280" s="68"/>
      <c r="W280" s="68"/>
      <c r="X280" s="75"/>
      <c r="Y280" s="68"/>
      <c r="Z280" s="102"/>
      <c r="AA280" s="102"/>
      <c r="AB280" s="68"/>
    </row>
    <row r="281" spans="1:28" ht="44.25" hidden="1" customHeight="1" x14ac:dyDescent="0.3">
      <c r="A281" s="101"/>
      <c r="B281" s="97"/>
      <c r="C281" s="75"/>
      <c r="D281" s="75"/>
      <c r="E281" s="75"/>
      <c r="F281" s="99"/>
      <c r="G281" s="69"/>
      <c r="H281" s="69"/>
      <c r="I281" s="69"/>
      <c r="J281" s="69"/>
      <c r="K281" s="69"/>
      <c r="L281" s="69"/>
      <c r="M281" s="69"/>
      <c r="N281" s="69"/>
      <c r="O281" s="112"/>
      <c r="P281" s="68"/>
      <c r="Q281" s="68"/>
      <c r="R281" s="68"/>
      <c r="S281" s="68"/>
      <c r="T281" s="82"/>
      <c r="U281" s="68"/>
      <c r="V281" s="68"/>
      <c r="W281" s="68"/>
      <c r="X281" s="75"/>
      <c r="Y281" s="68"/>
      <c r="Z281" s="102"/>
      <c r="AA281" s="102"/>
      <c r="AB281" s="68"/>
    </row>
    <row r="282" spans="1:28" ht="41.25" customHeight="1" x14ac:dyDescent="0.3">
      <c r="A282" s="101"/>
      <c r="B282" s="97"/>
      <c r="C282" s="75"/>
      <c r="D282" s="75"/>
      <c r="E282" s="75"/>
      <c r="F282" s="98" t="s">
        <v>37</v>
      </c>
      <c r="G282" s="69">
        <f>SUM(H282:N285)</f>
        <v>74399336.559999987</v>
      </c>
      <c r="H282" s="69">
        <f>H247+H223+H182+H124</f>
        <v>8546515.3900000006</v>
      </c>
      <c r="I282" s="69">
        <f>I247+I223+I182+I124</f>
        <v>3879481.35</v>
      </c>
      <c r="J282" s="69">
        <f>J247+J223+J182+J124</f>
        <v>3817871.3</v>
      </c>
      <c r="K282" s="69">
        <f>K124+K223+K247+K271+K182</f>
        <v>13708597.43</v>
      </c>
      <c r="L282" s="69">
        <f t="shared" ref="L282:N282" si="139">L124+L223+L247+L271+L182</f>
        <v>44437932.57</v>
      </c>
      <c r="M282" s="69">
        <f t="shared" si="139"/>
        <v>0</v>
      </c>
      <c r="N282" s="69">
        <f t="shared" si="139"/>
        <v>8938.52</v>
      </c>
      <c r="O282" s="112">
        <f t="shared" ref="O282" si="140">O124+O223+O247+O271+O182</f>
        <v>0</v>
      </c>
      <c r="P282" s="68"/>
      <c r="Q282" s="68"/>
      <c r="R282" s="68"/>
      <c r="S282" s="68"/>
      <c r="T282" s="82"/>
      <c r="U282" s="68"/>
      <c r="V282" s="68"/>
      <c r="W282" s="68"/>
      <c r="X282" s="75"/>
      <c r="Y282" s="68"/>
      <c r="Z282" s="102"/>
      <c r="AA282" s="102"/>
      <c r="AB282" s="68"/>
    </row>
    <row r="283" spans="1:28" ht="4.5" customHeight="1" x14ac:dyDescent="0.3">
      <c r="A283" s="101"/>
      <c r="B283" s="97"/>
      <c r="C283" s="75"/>
      <c r="D283" s="75"/>
      <c r="E283" s="75"/>
      <c r="F283" s="103"/>
      <c r="G283" s="69"/>
      <c r="H283" s="69"/>
      <c r="I283" s="69"/>
      <c r="J283" s="69"/>
      <c r="K283" s="69"/>
      <c r="L283" s="69"/>
      <c r="M283" s="69"/>
      <c r="N283" s="69"/>
      <c r="O283" s="112"/>
      <c r="P283" s="68"/>
      <c r="Q283" s="68"/>
      <c r="R283" s="68"/>
      <c r="S283" s="68"/>
      <c r="T283" s="82"/>
      <c r="U283" s="68"/>
      <c r="V283" s="68"/>
      <c r="W283" s="68"/>
      <c r="X283" s="75"/>
      <c r="Y283" s="68"/>
      <c r="Z283" s="102"/>
      <c r="AA283" s="102"/>
      <c r="AB283" s="68"/>
    </row>
    <row r="284" spans="1:28" ht="32.25" hidden="1" customHeight="1" x14ac:dyDescent="0.3">
      <c r="A284" s="101"/>
      <c r="B284" s="97"/>
      <c r="C284" s="75"/>
      <c r="D284" s="75"/>
      <c r="E284" s="75"/>
      <c r="F284" s="103"/>
      <c r="G284" s="69"/>
      <c r="H284" s="69"/>
      <c r="I284" s="69"/>
      <c r="J284" s="69"/>
      <c r="K284" s="69"/>
      <c r="L284" s="69"/>
      <c r="M284" s="69"/>
      <c r="N284" s="69"/>
      <c r="O284" s="112"/>
      <c r="P284" s="68"/>
      <c r="Q284" s="68"/>
      <c r="R284" s="68"/>
      <c r="S284" s="68"/>
      <c r="T284" s="82"/>
      <c r="U284" s="68"/>
      <c r="V284" s="68"/>
      <c r="W284" s="68"/>
      <c r="X284" s="75"/>
      <c r="Y284" s="68"/>
      <c r="Z284" s="102"/>
      <c r="AA284" s="102"/>
      <c r="AB284" s="68"/>
    </row>
    <row r="285" spans="1:28" ht="66" hidden="1" customHeight="1" x14ac:dyDescent="0.3">
      <c r="A285" s="101"/>
      <c r="B285" s="97"/>
      <c r="C285" s="75"/>
      <c r="D285" s="75"/>
      <c r="E285" s="75"/>
      <c r="F285" s="99"/>
      <c r="G285" s="69"/>
      <c r="H285" s="69"/>
      <c r="I285" s="69"/>
      <c r="J285" s="69"/>
      <c r="K285" s="69"/>
      <c r="L285" s="69"/>
      <c r="M285" s="69"/>
      <c r="N285" s="69"/>
      <c r="O285" s="112"/>
      <c r="P285" s="68"/>
      <c r="Q285" s="68"/>
      <c r="R285" s="68"/>
      <c r="S285" s="68"/>
      <c r="T285" s="82"/>
      <c r="U285" s="68"/>
      <c r="V285" s="68"/>
      <c r="W285" s="68"/>
      <c r="X285" s="75"/>
      <c r="Y285" s="68"/>
      <c r="Z285" s="102"/>
      <c r="AA285" s="102"/>
      <c r="AB285" s="68"/>
    </row>
    <row r="286" spans="1:28" ht="53.25" customHeight="1" x14ac:dyDescent="0.3">
      <c r="A286" s="101"/>
      <c r="B286" s="97"/>
      <c r="C286" s="75"/>
      <c r="D286" s="75"/>
      <c r="E286" s="75"/>
      <c r="F286" s="98" t="s">
        <v>71</v>
      </c>
      <c r="G286" s="69">
        <f>SUM(H282:N285)</f>
        <v>74399336.559999987</v>
      </c>
      <c r="H286" s="69">
        <f>H224+H125</f>
        <v>332962.74</v>
      </c>
      <c r="I286" s="69">
        <f>I248+I224+I182+I125</f>
        <v>153772.98000000001</v>
      </c>
      <c r="J286" s="69">
        <f>J224+J125</f>
        <v>52225.440000000002</v>
      </c>
      <c r="K286" s="69">
        <f>K125+K224+K248+K272</f>
        <v>99629.35</v>
      </c>
      <c r="L286" s="69">
        <f t="shared" ref="L286:N286" si="141">L125+L224+L248+L272</f>
        <v>401962.53</v>
      </c>
      <c r="M286" s="69">
        <f t="shared" si="141"/>
        <v>0</v>
      </c>
      <c r="N286" s="69">
        <f t="shared" si="141"/>
        <v>0</v>
      </c>
      <c r="O286" s="112">
        <f t="shared" ref="O286" si="142">O125+O224+O248+O272</f>
        <v>0</v>
      </c>
      <c r="P286" s="68"/>
      <c r="Q286" s="68"/>
      <c r="R286" s="68"/>
      <c r="S286" s="68"/>
      <c r="T286" s="82"/>
      <c r="U286" s="68"/>
      <c r="V286" s="68"/>
      <c r="W286" s="68"/>
      <c r="X286" s="75"/>
      <c r="Y286" s="68"/>
      <c r="Z286" s="62"/>
      <c r="AA286" s="62"/>
      <c r="AB286" s="68"/>
    </row>
    <row r="287" spans="1:28" ht="15.75" hidden="1" customHeight="1" x14ac:dyDescent="0.3">
      <c r="A287" s="101"/>
      <c r="B287" s="97"/>
      <c r="C287" s="75"/>
      <c r="D287" s="75"/>
      <c r="E287" s="75"/>
      <c r="F287" s="103"/>
      <c r="G287" s="69"/>
      <c r="H287" s="69"/>
      <c r="I287" s="69"/>
      <c r="J287" s="69"/>
      <c r="K287" s="69"/>
      <c r="L287" s="69"/>
      <c r="M287" s="69"/>
      <c r="N287" s="69"/>
      <c r="O287" s="112"/>
      <c r="P287" s="68"/>
      <c r="Q287" s="68"/>
      <c r="R287" s="68"/>
      <c r="S287" s="68"/>
      <c r="T287" s="82"/>
      <c r="U287" s="68"/>
      <c r="V287" s="68"/>
      <c r="W287" s="68"/>
      <c r="X287" s="75"/>
      <c r="Y287" s="68"/>
      <c r="Z287" s="62"/>
      <c r="AA287" s="62"/>
      <c r="AB287" s="68"/>
    </row>
    <row r="288" spans="1:28" ht="15.75" hidden="1" customHeight="1" x14ac:dyDescent="0.3">
      <c r="A288" s="101"/>
      <c r="B288" s="97"/>
      <c r="C288" s="75"/>
      <c r="D288" s="75"/>
      <c r="E288" s="75"/>
      <c r="F288" s="103"/>
      <c r="G288" s="69"/>
      <c r="H288" s="69"/>
      <c r="I288" s="69"/>
      <c r="J288" s="69"/>
      <c r="K288" s="69"/>
      <c r="L288" s="69"/>
      <c r="M288" s="69"/>
      <c r="N288" s="69"/>
      <c r="O288" s="112"/>
      <c r="P288" s="68"/>
      <c r="Q288" s="68"/>
      <c r="R288" s="68"/>
      <c r="S288" s="68"/>
      <c r="T288" s="82"/>
      <c r="U288" s="68"/>
      <c r="V288" s="68"/>
      <c r="W288" s="68"/>
      <c r="X288" s="75"/>
      <c r="Y288" s="68"/>
      <c r="Z288" s="62"/>
      <c r="AA288" s="62"/>
      <c r="AB288" s="68"/>
    </row>
    <row r="289" spans="1:28" ht="125.25" hidden="1" customHeight="1" x14ac:dyDescent="0.3">
      <c r="A289" s="101"/>
      <c r="B289" s="97"/>
      <c r="C289" s="75"/>
      <c r="D289" s="75"/>
      <c r="E289" s="75"/>
      <c r="F289" s="99"/>
      <c r="G289" s="69"/>
      <c r="H289" s="69"/>
      <c r="I289" s="69"/>
      <c r="J289" s="69"/>
      <c r="K289" s="69"/>
      <c r="L289" s="69"/>
      <c r="M289" s="69"/>
      <c r="N289" s="69"/>
      <c r="O289" s="112"/>
      <c r="P289" s="68"/>
      <c r="Q289" s="68"/>
      <c r="R289" s="68"/>
      <c r="S289" s="68"/>
      <c r="T289" s="82"/>
      <c r="U289" s="68"/>
      <c r="V289" s="68"/>
      <c r="W289" s="68"/>
      <c r="X289" s="75"/>
      <c r="Y289" s="68"/>
      <c r="Z289" s="62"/>
      <c r="AA289" s="62"/>
      <c r="AB289" s="68"/>
    </row>
    <row r="290" spans="1:28" ht="58.5" customHeight="1" x14ac:dyDescent="0.3">
      <c r="A290" s="40"/>
      <c r="B290" s="97"/>
      <c r="C290" s="75"/>
      <c r="D290" s="75"/>
      <c r="E290" s="75"/>
      <c r="F290" s="14" t="s">
        <v>107</v>
      </c>
      <c r="G290" s="32">
        <f>SUM(H290:N290)</f>
        <v>757590.4</v>
      </c>
      <c r="H290" s="32">
        <f>H126</f>
        <v>120000</v>
      </c>
      <c r="I290" s="32">
        <f>I126</f>
        <v>120000</v>
      </c>
      <c r="J290" s="32">
        <f>J126</f>
        <v>120000</v>
      </c>
      <c r="K290" s="32">
        <f>K126</f>
        <v>120000</v>
      </c>
      <c r="L290" s="32">
        <f t="shared" ref="L290:N290" si="143">L126</f>
        <v>157590.39999999999</v>
      </c>
      <c r="M290" s="45">
        <f t="shared" si="143"/>
        <v>120000</v>
      </c>
      <c r="N290" s="45">
        <f t="shared" si="143"/>
        <v>0</v>
      </c>
      <c r="O290" s="113">
        <f t="shared" ref="O290" si="144">O126</f>
        <v>0</v>
      </c>
      <c r="P290" s="68"/>
      <c r="Q290" s="68"/>
      <c r="R290" s="68"/>
      <c r="S290" s="68"/>
      <c r="T290" s="82"/>
      <c r="U290" s="68"/>
      <c r="V290" s="68"/>
      <c r="W290" s="68"/>
      <c r="X290" s="75"/>
      <c r="Y290" s="68"/>
      <c r="Z290" s="62"/>
      <c r="AA290" s="62"/>
      <c r="AB290" s="68"/>
    </row>
    <row r="291" spans="1:28" ht="28.5" hidden="1" customHeight="1" x14ac:dyDescent="0.3">
      <c r="A291" s="10"/>
      <c r="B291" s="97"/>
      <c r="C291" s="75"/>
      <c r="D291" s="75"/>
      <c r="E291" s="75"/>
      <c r="F291" s="15"/>
      <c r="G291" s="36"/>
      <c r="H291" s="36"/>
      <c r="I291" s="36"/>
      <c r="J291" s="36"/>
      <c r="K291" s="36"/>
      <c r="L291" s="36"/>
      <c r="M291" s="36"/>
      <c r="N291" s="65"/>
      <c r="O291" s="36"/>
      <c r="P291" s="68"/>
      <c r="Q291" s="68"/>
      <c r="R291" s="68"/>
      <c r="S291" s="68"/>
      <c r="T291" s="82"/>
      <c r="U291" s="68"/>
      <c r="V291" s="68"/>
      <c r="W291" s="68"/>
      <c r="X291" s="75"/>
      <c r="Y291" s="68"/>
      <c r="Z291" s="62"/>
      <c r="AA291" s="62"/>
      <c r="AB291" s="68"/>
    </row>
    <row r="292" spans="1:28" ht="90.75" customHeight="1" x14ac:dyDescent="0.3">
      <c r="A292" s="10"/>
      <c r="B292" s="97"/>
      <c r="C292" s="75"/>
      <c r="D292" s="75"/>
      <c r="E292" s="75"/>
      <c r="F292" s="16" t="s">
        <v>119</v>
      </c>
      <c r="G292" s="37">
        <f>SUM(I292:N292)</f>
        <v>105000</v>
      </c>
      <c r="H292" s="37">
        <v>0</v>
      </c>
      <c r="I292" s="37">
        <v>0</v>
      </c>
      <c r="J292" s="37">
        <v>0</v>
      </c>
      <c r="K292" s="37">
        <f>K273</f>
        <v>0</v>
      </c>
      <c r="L292" s="37">
        <f t="shared" ref="L292:N292" si="145">L273</f>
        <v>35000</v>
      </c>
      <c r="M292" s="37">
        <f t="shared" si="145"/>
        <v>35000</v>
      </c>
      <c r="N292" s="37">
        <f t="shared" si="145"/>
        <v>35000</v>
      </c>
      <c r="O292" s="114">
        <f t="shared" ref="O292" si="146">O273</f>
        <v>35000</v>
      </c>
      <c r="P292" s="67"/>
      <c r="Q292" s="67"/>
      <c r="R292" s="67"/>
      <c r="S292" s="67"/>
      <c r="T292" s="85"/>
      <c r="U292" s="67"/>
      <c r="V292" s="67"/>
      <c r="W292" s="67"/>
      <c r="X292" s="75"/>
      <c r="Y292" s="67"/>
      <c r="Z292" s="62"/>
      <c r="AA292" s="62"/>
      <c r="AB292" s="67"/>
    </row>
    <row r="293" spans="1:28" ht="72.75" customHeight="1" x14ac:dyDescent="0.3">
      <c r="A293" s="17"/>
      <c r="B293" s="18"/>
      <c r="C293" s="18"/>
      <c r="D293" s="18"/>
      <c r="E293" s="18"/>
      <c r="F293" s="15"/>
      <c r="G293" s="18"/>
      <c r="H293" s="18"/>
      <c r="I293" s="18"/>
      <c r="J293" s="18"/>
      <c r="K293" s="18"/>
      <c r="L293" s="18"/>
      <c r="M293" s="18"/>
      <c r="N293" s="17"/>
      <c r="O293" s="17"/>
      <c r="P293" s="17"/>
      <c r="Q293" s="17"/>
      <c r="R293" s="17"/>
      <c r="S293" s="17"/>
      <c r="T293" s="17"/>
      <c r="U293" s="17"/>
      <c r="V293" s="17"/>
      <c r="W293" s="17"/>
      <c r="X293" s="17"/>
      <c r="Y293" s="17"/>
      <c r="Z293" s="17"/>
      <c r="AA293" s="17"/>
      <c r="AB293" s="17"/>
    </row>
    <row r="294" spans="1:28" ht="50.25" customHeight="1" x14ac:dyDescent="0.3">
      <c r="A294" s="19"/>
      <c r="B294" s="20"/>
      <c r="C294" s="20"/>
      <c r="D294" s="20"/>
      <c r="E294" s="20"/>
      <c r="F294" s="21"/>
      <c r="G294" s="22"/>
      <c r="H294" s="20"/>
      <c r="I294" s="20"/>
      <c r="J294" s="22"/>
      <c r="K294" s="20"/>
      <c r="L294" s="22"/>
      <c r="M294" s="20"/>
      <c r="N294" s="20"/>
      <c r="O294" s="20"/>
      <c r="P294" s="20"/>
      <c r="Q294" s="20"/>
      <c r="R294" s="20"/>
      <c r="S294" s="20"/>
      <c r="T294" s="20"/>
      <c r="U294" s="20"/>
      <c r="V294" s="20"/>
      <c r="W294" s="20"/>
      <c r="X294" s="20"/>
      <c r="Y294" s="20"/>
      <c r="Z294" s="18"/>
      <c r="AA294" s="18"/>
      <c r="AB294" s="18"/>
    </row>
    <row r="295" spans="1:28" x14ac:dyDescent="0.3">
      <c r="A295" s="23" t="s">
        <v>31</v>
      </c>
      <c r="B295" s="41"/>
      <c r="C295" s="41"/>
      <c r="D295" s="41"/>
      <c r="E295" s="41"/>
      <c r="F295" s="42"/>
      <c r="G295" s="41"/>
      <c r="H295" s="41"/>
      <c r="I295" s="41"/>
      <c r="J295" s="41"/>
      <c r="K295" s="41"/>
      <c r="L295" s="41"/>
      <c r="M295" s="41"/>
      <c r="N295" s="18"/>
      <c r="O295" s="18"/>
      <c r="P295" s="18"/>
      <c r="Q295" s="18"/>
      <c r="R295" s="18"/>
      <c r="S295" s="18"/>
      <c r="T295" s="18"/>
      <c r="U295" s="18"/>
      <c r="V295" s="18"/>
      <c r="W295" s="18"/>
      <c r="X295" s="18"/>
      <c r="Y295" s="18"/>
      <c r="Z295" s="18"/>
      <c r="AA295" s="18"/>
      <c r="AB295" s="18"/>
    </row>
    <row r="296" spans="1:28" x14ac:dyDescent="0.3">
      <c r="A296" s="23" t="s">
        <v>32</v>
      </c>
      <c r="B296" s="41"/>
      <c r="C296" s="41"/>
      <c r="D296" s="41"/>
      <c r="E296" s="41"/>
      <c r="F296" s="42"/>
      <c r="G296" s="41"/>
      <c r="H296" s="41"/>
      <c r="I296" s="41"/>
      <c r="J296" s="41"/>
      <c r="K296" s="41"/>
      <c r="L296" s="41"/>
      <c r="M296" s="41"/>
      <c r="N296" s="18"/>
      <c r="O296" s="18"/>
      <c r="P296" s="18"/>
      <c r="Q296" s="18"/>
      <c r="R296" s="18"/>
      <c r="S296" s="18"/>
      <c r="T296" s="18"/>
      <c r="U296" s="18"/>
      <c r="V296" s="18"/>
      <c r="W296" s="18"/>
      <c r="X296" s="18"/>
      <c r="Y296" s="18"/>
      <c r="Z296" s="18"/>
      <c r="AA296" s="18"/>
      <c r="AB296" s="18"/>
    </row>
    <row r="297" spans="1:28" x14ac:dyDescent="0.3">
      <c r="A297" s="23" t="s">
        <v>33</v>
      </c>
      <c r="B297" s="41"/>
      <c r="C297" s="41"/>
      <c r="D297" s="41"/>
      <c r="E297" s="41"/>
      <c r="F297" s="42"/>
      <c r="G297" s="41"/>
      <c r="H297" s="41"/>
      <c r="I297" s="41"/>
      <c r="J297" s="41"/>
      <c r="K297" s="41"/>
      <c r="L297" s="41"/>
      <c r="M297" s="41"/>
      <c r="N297" s="18"/>
      <c r="O297" s="18"/>
      <c r="P297" s="18"/>
      <c r="Q297" s="18"/>
      <c r="R297" s="18"/>
      <c r="S297" s="18"/>
      <c r="T297" s="18"/>
      <c r="U297" s="18"/>
      <c r="V297" s="18"/>
      <c r="W297" s="18"/>
      <c r="X297" s="18"/>
      <c r="Y297" s="18"/>
      <c r="Z297" s="18"/>
      <c r="AA297" s="18"/>
      <c r="AB297" s="18"/>
    </row>
    <row r="298" spans="1:28" x14ac:dyDescent="0.3">
      <c r="A298" s="23" t="s">
        <v>34</v>
      </c>
      <c r="B298" s="41"/>
      <c r="C298" s="41"/>
      <c r="D298" s="41"/>
      <c r="E298" s="41"/>
      <c r="F298" s="42"/>
      <c r="G298" s="41"/>
      <c r="H298" s="41"/>
      <c r="I298" s="41"/>
      <c r="J298" s="41"/>
      <c r="K298" s="41"/>
      <c r="L298" s="41"/>
      <c r="M298" s="41"/>
      <c r="N298" s="18"/>
      <c r="O298" s="18"/>
      <c r="P298" s="18"/>
      <c r="Q298" s="18"/>
      <c r="R298" s="18"/>
      <c r="S298" s="18"/>
      <c r="T298" s="18"/>
      <c r="U298" s="18"/>
      <c r="V298" s="18"/>
      <c r="W298" s="18"/>
      <c r="X298" s="18"/>
      <c r="Y298" s="18"/>
      <c r="Z298" s="18"/>
      <c r="AA298" s="18"/>
      <c r="AB298" s="18"/>
    </row>
    <row r="299" spans="1:28" x14ac:dyDescent="0.3">
      <c r="A299" s="23"/>
      <c r="N299" s="41"/>
      <c r="O299" s="41"/>
      <c r="P299" s="41"/>
      <c r="Q299" s="41"/>
      <c r="R299" s="41"/>
      <c r="S299" s="41"/>
      <c r="T299" s="41"/>
      <c r="U299" s="41"/>
      <c r="V299" s="41"/>
      <c r="W299" s="41"/>
      <c r="X299" s="41"/>
      <c r="Y299" s="41"/>
      <c r="Z299" s="41"/>
      <c r="AA299" s="41"/>
      <c r="AB299" s="41"/>
    </row>
    <row r="300" spans="1:28" ht="19.5" x14ac:dyDescent="0.3">
      <c r="A300" s="44"/>
      <c r="N300" s="41"/>
      <c r="O300" s="41"/>
      <c r="P300" s="41"/>
      <c r="Q300" s="41"/>
      <c r="R300" s="41"/>
      <c r="S300" s="41"/>
      <c r="T300" s="41"/>
      <c r="U300" s="41"/>
      <c r="V300" s="41"/>
      <c r="W300" s="41"/>
      <c r="X300" s="41"/>
      <c r="Y300" s="41"/>
      <c r="Z300" s="41"/>
      <c r="AA300" s="41"/>
      <c r="AB300" s="41"/>
    </row>
    <row r="301" spans="1:28" x14ac:dyDescent="0.3">
      <c r="A301" s="41"/>
      <c r="N301" s="41"/>
      <c r="O301" s="41"/>
      <c r="P301" s="41"/>
      <c r="Q301" s="41"/>
      <c r="R301" s="41"/>
      <c r="S301" s="41"/>
      <c r="T301" s="41"/>
      <c r="U301" s="41"/>
      <c r="V301" s="41"/>
      <c r="W301" s="41"/>
      <c r="X301" s="41"/>
      <c r="Y301" s="41"/>
      <c r="Z301" s="41"/>
      <c r="AA301" s="41"/>
      <c r="AB301" s="41"/>
    </row>
    <row r="302" spans="1:28" x14ac:dyDescent="0.3">
      <c r="A302" s="41"/>
      <c r="N302" s="41"/>
      <c r="O302" s="41"/>
      <c r="P302" s="41"/>
      <c r="Q302" s="41"/>
      <c r="R302" s="41"/>
      <c r="S302" s="41"/>
      <c r="T302" s="41"/>
      <c r="U302" s="41"/>
      <c r="V302" s="41"/>
      <c r="W302" s="41"/>
      <c r="X302" s="41"/>
      <c r="Y302" s="41"/>
      <c r="Z302" s="41"/>
      <c r="AA302" s="41"/>
      <c r="AB302" s="41"/>
    </row>
  </sheetData>
  <mergeCells count="842">
    <mergeCell ref="AB274:AB292"/>
    <mergeCell ref="X274:X292"/>
    <mergeCell ref="Y274:Y292"/>
    <mergeCell ref="X158:X162"/>
    <mergeCell ref="P177:P181"/>
    <mergeCell ref="U175:U176"/>
    <mergeCell ref="P274:P292"/>
    <mergeCell ref="Q274:Q292"/>
    <mergeCell ref="R274:R292"/>
    <mergeCell ref="S274:S292"/>
    <mergeCell ref="T274:T292"/>
    <mergeCell ref="U274:U292"/>
    <mergeCell ref="V274:V292"/>
    <mergeCell ref="W274:W292"/>
    <mergeCell ref="Y139:Y140"/>
    <mergeCell ref="P141:P150"/>
    <mergeCell ref="Q141:Q149"/>
    <mergeCell ref="R141:R149"/>
    <mergeCell ref="S141:S149"/>
    <mergeCell ref="T141:T149"/>
    <mergeCell ref="U141:U150"/>
    <mergeCell ref="V141:V150"/>
    <mergeCell ref="W141:W150"/>
    <mergeCell ref="X141:X150"/>
    <mergeCell ref="Y141:Y150"/>
    <mergeCell ref="P139:P140"/>
    <mergeCell ref="Q139:Q140"/>
    <mergeCell ref="R139:R140"/>
    <mergeCell ref="S139:S140"/>
    <mergeCell ref="T139:T140"/>
    <mergeCell ref="U139:U140"/>
    <mergeCell ref="V139:V140"/>
    <mergeCell ref="W139:W140"/>
    <mergeCell ref="X139:X140"/>
    <mergeCell ref="Y175:Y176"/>
    <mergeCell ref="F175:F176"/>
    <mergeCell ref="G175:G176"/>
    <mergeCell ref="I182:I185"/>
    <mergeCell ref="H175:H176"/>
    <mergeCell ref="I175:I176"/>
    <mergeCell ref="E172:E174"/>
    <mergeCell ref="B172:B174"/>
    <mergeCell ref="C172:C174"/>
    <mergeCell ref="D172:D174"/>
    <mergeCell ref="Y182:Y183"/>
    <mergeCell ref="Q177:Q181"/>
    <mergeCell ref="R177:R181"/>
    <mergeCell ref="S177:S181"/>
    <mergeCell ref="T177:T181"/>
    <mergeCell ref="U177:U181"/>
    <mergeCell ref="V177:V181"/>
    <mergeCell ref="W177:W181"/>
    <mergeCell ref="X177:X181"/>
    <mergeCell ref="Y177:Y181"/>
    <mergeCell ref="S182:S183"/>
    <mergeCell ref="T182:T183"/>
    <mergeCell ref="U182:U183"/>
    <mergeCell ref="V182:V183"/>
    <mergeCell ref="T158:T162"/>
    <mergeCell ref="U158:U162"/>
    <mergeCell ref="V158:V162"/>
    <mergeCell ref="R74:R77"/>
    <mergeCell ref="S74:S77"/>
    <mergeCell ref="B93:B95"/>
    <mergeCell ref="B96:B98"/>
    <mergeCell ref="D93:D95"/>
    <mergeCell ref="D96:D98"/>
    <mergeCell ref="E96:E98"/>
    <mergeCell ref="B99:B102"/>
    <mergeCell ref="C99:C102"/>
    <mergeCell ref="E109:E111"/>
    <mergeCell ref="B106:B108"/>
    <mergeCell ref="C106:C108"/>
    <mergeCell ref="B66:B79"/>
    <mergeCell ref="C66:C79"/>
    <mergeCell ref="D66:D79"/>
    <mergeCell ref="B85:B89"/>
    <mergeCell ref="C119:C121"/>
    <mergeCell ref="B127:B138"/>
    <mergeCell ref="B116:B118"/>
    <mergeCell ref="C116:C118"/>
    <mergeCell ref="H141:H146"/>
    <mergeCell ref="I141:I146"/>
    <mergeCell ref="J141:J146"/>
    <mergeCell ref="K141:K146"/>
    <mergeCell ref="L141:L146"/>
    <mergeCell ref="I139:I140"/>
    <mergeCell ref="M74:M77"/>
    <mergeCell ref="N74:N77"/>
    <mergeCell ref="I129:I134"/>
    <mergeCell ref="J129:J134"/>
    <mergeCell ref="H129:H134"/>
    <mergeCell ref="M129:M134"/>
    <mergeCell ref="E41:E53"/>
    <mergeCell ref="E116:E118"/>
    <mergeCell ref="D103:D105"/>
    <mergeCell ref="A66:A78"/>
    <mergeCell ref="C93:C95"/>
    <mergeCell ref="C127:C138"/>
    <mergeCell ref="D106:D108"/>
    <mergeCell ref="E106:E108"/>
    <mergeCell ref="B109:B111"/>
    <mergeCell ref="C109:C111"/>
    <mergeCell ref="B112:B115"/>
    <mergeCell ref="D90:D92"/>
    <mergeCell ref="B119:B121"/>
    <mergeCell ref="C96:C98"/>
    <mergeCell ref="A41:A53"/>
    <mergeCell ref="B41:B53"/>
    <mergeCell ref="C41:C53"/>
    <mergeCell ref="D41:D53"/>
    <mergeCell ref="C112:C115"/>
    <mergeCell ref="D112:D115"/>
    <mergeCell ref="E112:E115"/>
    <mergeCell ref="C103:C105"/>
    <mergeCell ref="E93:E95"/>
    <mergeCell ref="E103:E105"/>
    <mergeCell ref="D122:D126"/>
    <mergeCell ref="B139:B150"/>
    <mergeCell ref="X166:X168"/>
    <mergeCell ref="E160:E162"/>
    <mergeCell ref="D151:D153"/>
    <mergeCell ref="D157:D159"/>
    <mergeCell ref="E154:E156"/>
    <mergeCell ref="P175:P176"/>
    <mergeCell ref="Q175:Q176"/>
    <mergeCell ref="R175:R176"/>
    <mergeCell ref="S175:S176"/>
    <mergeCell ref="T175:T176"/>
    <mergeCell ref="D166:D168"/>
    <mergeCell ref="E166:E168"/>
    <mergeCell ref="D154:D156"/>
    <mergeCell ref="E169:E171"/>
    <mergeCell ref="E157:E159"/>
    <mergeCell ref="D163:D165"/>
    <mergeCell ref="E163:E165"/>
    <mergeCell ref="D160:D162"/>
    <mergeCell ref="B169:B171"/>
    <mergeCell ref="C169:C171"/>
    <mergeCell ref="D169:D171"/>
    <mergeCell ref="H147:H150"/>
    <mergeCell ref="A80:A84"/>
    <mergeCell ref="C80:C84"/>
    <mergeCell ref="A85:A89"/>
    <mergeCell ref="C85:C89"/>
    <mergeCell ref="D85:D89"/>
    <mergeCell ref="Y166:Y168"/>
    <mergeCell ref="N175:N176"/>
    <mergeCell ref="L175:L176"/>
    <mergeCell ref="M175:M176"/>
    <mergeCell ref="K175:K176"/>
    <mergeCell ref="J175:J176"/>
    <mergeCell ref="V175:V176"/>
    <mergeCell ref="W175:W176"/>
    <mergeCell ref="X175:X176"/>
    <mergeCell ref="P166:P168"/>
    <mergeCell ref="Q166:Q168"/>
    <mergeCell ref="R166:R168"/>
    <mergeCell ref="S166:S168"/>
    <mergeCell ref="T166:T168"/>
    <mergeCell ref="U166:U168"/>
    <mergeCell ref="V166:V168"/>
    <mergeCell ref="W166:W168"/>
    <mergeCell ref="A122:B126"/>
    <mergeCell ref="C122:C126"/>
    <mergeCell ref="H54:H55"/>
    <mergeCell ref="G56:G61"/>
    <mergeCell ref="G62:G65"/>
    <mergeCell ref="H62:H65"/>
    <mergeCell ref="D116:D118"/>
    <mergeCell ref="A127:A138"/>
    <mergeCell ref="A139:A150"/>
    <mergeCell ref="T41:T42"/>
    <mergeCell ref="Y54:Y65"/>
    <mergeCell ref="T43:T48"/>
    <mergeCell ref="X49:X52"/>
    <mergeCell ref="Y127:Y138"/>
    <mergeCell ref="T49:T52"/>
    <mergeCell ref="W43:W48"/>
    <mergeCell ref="T74:T77"/>
    <mergeCell ref="Y49:Y52"/>
    <mergeCell ref="W49:W52"/>
    <mergeCell ref="X80:X81"/>
    <mergeCell ref="Y80:Y81"/>
    <mergeCell ref="X85:X86"/>
    <mergeCell ref="Y85:Y86"/>
    <mergeCell ref="U74:U77"/>
    <mergeCell ref="E122:E126"/>
    <mergeCell ref="B80:B84"/>
    <mergeCell ref="E90:E92"/>
    <mergeCell ref="A24:B25"/>
    <mergeCell ref="A54:A65"/>
    <mergeCell ref="B54:B65"/>
    <mergeCell ref="C54:C65"/>
    <mergeCell ref="D54:D65"/>
    <mergeCell ref="D119:D121"/>
    <mergeCell ref="A26:A39"/>
    <mergeCell ref="E119:E121"/>
    <mergeCell ref="E54:E65"/>
    <mergeCell ref="E66:E79"/>
    <mergeCell ref="D99:D102"/>
    <mergeCell ref="E99:E102"/>
    <mergeCell ref="B103:B105"/>
    <mergeCell ref="B26:B40"/>
    <mergeCell ref="C26:C40"/>
    <mergeCell ref="D26:D40"/>
    <mergeCell ref="E26:E40"/>
    <mergeCell ref="D109:D111"/>
    <mergeCell ref="B90:B92"/>
    <mergeCell ref="C90:C92"/>
    <mergeCell ref="E85:E89"/>
    <mergeCell ref="D80:D84"/>
    <mergeCell ref="E80:E84"/>
    <mergeCell ref="Y158:Y162"/>
    <mergeCell ref="P158:P162"/>
    <mergeCell ref="Q158:Q162"/>
    <mergeCell ref="R158:R162"/>
    <mergeCell ref="W158:W162"/>
    <mergeCell ref="B160:B162"/>
    <mergeCell ref="C160:C162"/>
    <mergeCell ref="E139:E150"/>
    <mergeCell ref="L147:L150"/>
    <mergeCell ref="K139:K140"/>
    <mergeCell ref="I147:I150"/>
    <mergeCell ref="J147:J150"/>
    <mergeCell ref="K147:K150"/>
    <mergeCell ref="L139:L140"/>
    <mergeCell ref="M139:M140"/>
    <mergeCell ref="B154:B156"/>
    <mergeCell ref="C154:C156"/>
    <mergeCell ref="B151:B153"/>
    <mergeCell ref="B157:B159"/>
    <mergeCell ref="C157:C159"/>
    <mergeCell ref="C151:C153"/>
    <mergeCell ref="F139:F140"/>
    <mergeCell ref="F141:F146"/>
    <mergeCell ref="N147:N150"/>
    <mergeCell ref="AA43:AA48"/>
    <mergeCell ref="AA49:AA52"/>
    <mergeCell ref="F147:F150"/>
    <mergeCell ref="G141:G146"/>
    <mergeCell ref="G147:G150"/>
    <mergeCell ref="N139:N140"/>
    <mergeCell ref="M141:M146"/>
    <mergeCell ref="N141:N146"/>
    <mergeCell ref="X74:X77"/>
    <mergeCell ref="Y74:Y77"/>
    <mergeCell ref="G54:G55"/>
    <mergeCell ref="X43:X48"/>
    <mergeCell ref="Y43:Y48"/>
    <mergeCell ref="V43:V48"/>
    <mergeCell ref="I54:I55"/>
    <mergeCell ref="V74:V77"/>
    <mergeCell ref="W74:W77"/>
    <mergeCell ref="L54:L55"/>
    <mergeCell ref="K54:K55"/>
    <mergeCell ref="P74:P77"/>
    <mergeCell ref="Q74:Q77"/>
    <mergeCell ref="W54:W65"/>
    <mergeCell ref="J54:J55"/>
    <mergeCell ref="Q66:Q73"/>
    <mergeCell ref="X26:X29"/>
    <mergeCell ref="Y26:Y29"/>
    <mergeCell ref="AA26:AA29"/>
    <mergeCell ref="V30:V35"/>
    <mergeCell ref="W30:W35"/>
    <mergeCell ref="X30:X35"/>
    <mergeCell ref="V41:V42"/>
    <mergeCell ref="W41:W42"/>
    <mergeCell ref="Z26:Z29"/>
    <mergeCell ref="X41:X42"/>
    <mergeCell ref="Y41:Y42"/>
    <mergeCell ref="Y30:Y35"/>
    <mergeCell ref="AA30:AA35"/>
    <mergeCell ref="V36:V38"/>
    <mergeCell ref="W36:W38"/>
    <mergeCell ref="X36:X38"/>
    <mergeCell ref="Y36:Y38"/>
    <mergeCell ref="AA36:AA38"/>
    <mergeCell ref="AA41:AA42"/>
    <mergeCell ref="V26:V29"/>
    <mergeCell ref="W26:W29"/>
    <mergeCell ref="F66:F67"/>
    <mergeCell ref="F68:F73"/>
    <mergeCell ref="F74:F77"/>
    <mergeCell ref="L74:L77"/>
    <mergeCell ref="G68:G73"/>
    <mergeCell ref="F127:F128"/>
    <mergeCell ref="I62:I65"/>
    <mergeCell ref="J62:J65"/>
    <mergeCell ref="H56:H61"/>
    <mergeCell ref="I56:I61"/>
    <mergeCell ref="J56:J61"/>
    <mergeCell ref="G66:G67"/>
    <mergeCell ref="I68:I73"/>
    <mergeCell ref="J68:J73"/>
    <mergeCell ref="K68:K73"/>
    <mergeCell ref="L68:L73"/>
    <mergeCell ref="H66:H67"/>
    <mergeCell ref="I66:I67"/>
    <mergeCell ref="J66:J67"/>
    <mergeCell ref="H68:H73"/>
    <mergeCell ref="G139:G140"/>
    <mergeCell ref="H139:H140"/>
    <mergeCell ref="J139:J140"/>
    <mergeCell ref="Q127:Q138"/>
    <mergeCell ref="R127:R138"/>
    <mergeCell ref="S127:S138"/>
    <mergeCell ref="M135:M138"/>
    <mergeCell ref="N135:N138"/>
    <mergeCell ref="K129:K134"/>
    <mergeCell ref="L129:L134"/>
    <mergeCell ref="G129:G134"/>
    <mergeCell ref="G74:G77"/>
    <mergeCell ref="H74:H77"/>
    <mergeCell ref="I74:I77"/>
    <mergeCell ref="J74:J77"/>
    <mergeCell ref="K74:K77"/>
    <mergeCell ref="J127:J128"/>
    <mergeCell ref="K127:K128"/>
    <mergeCell ref="L127:L128"/>
    <mergeCell ref="M127:M128"/>
    <mergeCell ref="N127:N128"/>
    <mergeCell ref="P127:P138"/>
    <mergeCell ref="K49:K52"/>
    <mergeCell ref="L49:L52"/>
    <mergeCell ref="U49:U52"/>
    <mergeCell ref="V49:V52"/>
    <mergeCell ref="N66:N67"/>
    <mergeCell ref="P66:P73"/>
    <mergeCell ref="M68:M73"/>
    <mergeCell ref="N68:N73"/>
    <mergeCell ref="K66:K67"/>
    <mergeCell ref="L66:L67"/>
    <mergeCell ref="K62:K65"/>
    <mergeCell ref="L62:L65"/>
    <mergeCell ref="K56:K61"/>
    <mergeCell ref="P54:P65"/>
    <mergeCell ref="Q54:Q65"/>
    <mergeCell ref="U54:U65"/>
    <mergeCell ref="V54:V65"/>
    <mergeCell ref="O56:O59"/>
    <mergeCell ref="O62:O64"/>
    <mergeCell ref="T54:T65"/>
    <mergeCell ref="M66:M67"/>
    <mergeCell ref="A1:Z1"/>
    <mergeCell ref="A2:Y2"/>
    <mergeCell ref="A3:A16"/>
    <mergeCell ref="B3:B16"/>
    <mergeCell ref="C3:D8"/>
    <mergeCell ref="E3:E16"/>
    <mergeCell ref="F7:F16"/>
    <mergeCell ref="P7:P16"/>
    <mergeCell ref="Q7:Q16"/>
    <mergeCell ref="C9:C16"/>
    <mergeCell ref="D9:D16"/>
    <mergeCell ref="G10:G16"/>
    <mergeCell ref="R10:R16"/>
    <mergeCell ref="X14:X16"/>
    <mergeCell ref="Y14:Y16"/>
    <mergeCell ref="S14:S16"/>
    <mergeCell ref="T14:T16"/>
    <mergeCell ref="Y18:Y20"/>
    <mergeCell ref="A21:B23"/>
    <mergeCell ref="C21:C23"/>
    <mergeCell ref="D21:D23"/>
    <mergeCell ref="E21:E23"/>
    <mergeCell ref="F21:F23"/>
    <mergeCell ref="G21:G23"/>
    <mergeCell ref="H21:H23"/>
    <mergeCell ref="Q18:Q20"/>
    <mergeCell ref="R18:R20"/>
    <mergeCell ref="S18:S20"/>
    <mergeCell ref="T18:T20"/>
    <mergeCell ref="U18:U20"/>
    <mergeCell ref="V18:V20"/>
    <mergeCell ref="J18:J20"/>
    <mergeCell ref="K18:K20"/>
    <mergeCell ref="L18:L20"/>
    <mergeCell ref="M18:M20"/>
    <mergeCell ref="N18:N20"/>
    <mergeCell ref="P18:P20"/>
    <mergeCell ref="A18:B20"/>
    <mergeCell ref="C18:C20"/>
    <mergeCell ref="D18:D20"/>
    <mergeCell ref="E18:E20"/>
    <mergeCell ref="F18:F20"/>
    <mergeCell ref="G18:G20"/>
    <mergeCell ref="H18:H20"/>
    <mergeCell ref="I18:I20"/>
    <mergeCell ref="N14:N16"/>
    <mergeCell ref="H14:H16"/>
    <mergeCell ref="I14:I16"/>
    <mergeCell ref="J14:J16"/>
    <mergeCell ref="K14:K16"/>
    <mergeCell ref="L14:L16"/>
    <mergeCell ref="X24:X25"/>
    <mergeCell ref="R24:R25"/>
    <mergeCell ref="S24:S25"/>
    <mergeCell ref="T24:T25"/>
    <mergeCell ref="H24:H25"/>
    <mergeCell ref="I24:I25"/>
    <mergeCell ref="J24:J25"/>
    <mergeCell ref="K24:K25"/>
    <mergeCell ref="M14:M16"/>
    <mergeCell ref="W18:W20"/>
    <mergeCell ref="X18:X20"/>
    <mergeCell ref="U14:U16"/>
    <mergeCell ref="V14:V16"/>
    <mergeCell ref="W14:W16"/>
    <mergeCell ref="V21:V23"/>
    <mergeCell ref="W21:W23"/>
    <mergeCell ref="X21:X23"/>
    <mergeCell ref="P24:P25"/>
    <mergeCell ref="Q24:Q25"/>
    <mergeCell ref="O14:O16"/>
    <mergeCell ref="Y21:Y23"/>
    <mergeCell ref="C24:C25"/>
    <mergeCell ref="D24:D25"/>
    <mergeCell ref="E24:E25"/>
    <mergeCell ref="F24:F25"/>
    <mergeCell ref="G24:G25"/>
    <mergeCell ref="P21:P23"/>
    <mergeCell ref="Q21:Q23"/>
    <mergeCell ref="R21:R23"/>
    <mergeCell ref="S21:S23"/>
    <mergeCell ref="T21:T23"/>
    <mergeCell ref="U21:U23"/>
    <mergeCell ref="I21:I23"/>
    <mergeCell ref="J21:J23"/>
    <mergeCell ref="K21:K23"/>
    <mergeCell ref="L21:L23"/>
    <mergeCell ref="M21:M23"/>
    <mergeCell ref="N21:N23"/>
    <mergeCell ref="U24:U25"/>
    <mergeCell ref="V24:V25"/>
    <mergeCell ref="W24:W25"/>
    <mergeCell ref="L24:L25"/>
    <mergeCell ref="M24:M25"/>
    <mergeCell ref="N24:N25"/>
    <mergeCell ref="Q26:Q29"/>
    <mergeCell ref="H49:H52"/>
    <mergeCell ref="I49:I52"/>
    <mergeCell ref="J49:J52"/>
    <mergeCell ref="H43:H48"/>
    <mergeCell ref="L56:L61"/>
    <mergeCell ref="H41:H42"/>
    <mergeCell ref="I41:I42"/>
    <mergeCell ref="J41:J42"/>
    <mergeCell ref="K41:K42"/>
    <mergeCell ref="M54:M55"/>
    <mergeCell ref="N54:N55"/>
    <mergeCell ref="I30:I35"/>
    <mergeCell ref="J30:J35"/>
    <mergeCell ref="K30:K35"/>
    <mergeCell ref="L30:L35"/>
    <mergeCell ref="M30:M35"/>
    <mergeCell ref="N30:N35"/>
    <mergeCell ref="L26:L29"/>
    <mergeCell ref="M26:M29"/>
    <mergeCell ref="P30:P35"/>
    <mergeCell ref="N43:N48"/>
    <mergeCell ref="M49:M52"/>
    <mergeCell ref="P41:P42"/>
    <mergeCell ref="F26:F29"/>
    <mergeCell ref="G26:G29"/>
    <mergeCell ref="H26:H29"/>
    <mergeCell ref="I26:I29"/>
    <mergeCell ref="J26:J29"/>
    <mergeCell ref="K26:K29"/>
    <mergeCell ref="R54:R65"/>
    <mergeCell ref="S54:S65"/>
    <mergeCell ref="M56:M61"/>
    <mergeCell ref="N56:N61"/>
    <mergeCell ref="M62:M65"/>
    <mergeCell ref="N62:N65"/>
    <mergeCell ref="F41:F42"/>
    <mergeCell ref="F43:F48"/>
    <mergeCell ref="F49:F52"/>
    <mergeCell ref="G49:G52"/>
    <mergeCell ref="G43:G48"/>
    <mergeCell ref="I43:I48"/>
    <mergeCell ref="G41:G42"/>
    <mergeCell ref="F54:F55"/>
    <mergeCell ref="F56:F61"/>
    <mergeCell ref="R43:R48"/>
    <mergeCell ref="F62:F65"/>
    <mergeCell ref="Q30:Q35"/>
    <mergeCell ref="F36:F38"/>
    <mergeCell ref="G36:G38"/>
    <mergeCell ref="H36:H38"/>
    <mergeCell ref="I36:I38"/>
    <mergeCell ref="J36:J38"/>
    <mergeCell ref="K36:K38"/>
    <mergeCell ref="F30:F35"/>
    <mergeCell ref="G30:G35"/>
    <mergeCell ref="H30:H35"/>
    <mergeCell ref="P36:P38"/>
    <mergeCell ref="Q36:Q38"/>
    <mergeCell ref="R36:R38"/>
    <mergeCell ref="P49:P52"/>
    <mergeCell ref="Q49:Q52"/>
    <mergeCell ref="S43:S48"/>
    <mergeCell ref="Q41:Q42"/>
    <mergeCell ref="R41:R42"/>
    <mergeCell ref="L41:L42"/>
    <mergeCell ref="P43:P48"/>
    <mergeCell ref="Q43:Q48"/>
    <mergeCell ref="R49:R52"/>
    <mergeCell ref="S49:S52"/>
    <mergeCell ref="N49:N52"/>
    <mergeCell ref="S41:S42"/>
    <mergeCell ref="S26:S29"/>
    <mergeCell ref="J43:J48"/>
    <mergeCell ref="T26:T29"/>
    <mergeCell ref="U26:U29"/>
    <mergeCell ref="N26:N29"/>
    <mergeCell ref="L36:L38"/>
    <mergeCell ref="M36:M38"/>
    <mergeCell ref="N36:N38"/>
    <mergeCell ref="K43:K48"/>
    <mergeCell ref="L43:L48"/>
    <mergeCell ref="M41:M42"/>
    <mergeCell ref="N41:N42"/>
    <mergeCell ref="M43:M48"/>
    <mergeCell ref="S36:S38"/>
    <mergeCell ref="T36:T38"/>
    <mergeCell ref="U36:U38"/>
    <mergeCell ref="S30:S35"/>
    <mergeCell ref="R30:R35"/>
    <mergeCell ref="U43:U48"/>
    <mergeCell ref="U41:U42"/>
    <mergeCell ref="T30:T35"/>
    <mergeCell ref="U30:U35"/>
    <mergeCell ref="R26:R29"/>
    <mergeCell ref="P26:P29"/>
    <mergeCell ref="Y186:Y189"/>
    <mergeCell ref="F177:F181"/>
    <mergeCell ref="G177:G181"/>
    <mergeCell ref="H177:H181"/>
    <mergeCell ref="I177:I181"/>
    <mergeCell ref="F182:F185"/>
    <mergeCell ref="G182:G185"/>
    <mergeCell ref="H182:H185"/>
    <mergeCell ref="R186:R189"/>
    <mergeCell ref="S186:S189"/>
    <mergeCell ref="T186:T189"/>
    <mergeCell ref="U186:U189"/>
    <mergeCell ref="V186:V189"/>
    <mergeCell ref="W186:W189"/>
    <mergeCell ref="X186:X189"/>
    <mergeCell ref="Q186:Q189"/>
    <mergeCell ref="F188:F192"/>
    <mergeCell ref="R182:R183"/>
    <mergeCell ref="K274:K275"/>
    <mergeCell ref="N249:N250"/>
    <mergeCell ref="G286:G289"/>
    <mergeCell ref="H286:H289"/>
    <mergeCell ref="I286:I289"/>
    <mergeCell ref="N286:N289"/>
    <mergeCell ref="N276:N281"/>
    <mergeCell ref="M276:M281"/>
    <mergeCell ref="K276:K281"/>
    <mergeCell ref="K286:K289"/>
    <mergeCell ref="L286:L289"/>
    <mergeCell ref="M286:M289"/>
    <mergeCell ref="J282:J285"/>
    <mergeCell ref="K282:K285"/>
    <mergeCell ref="L282:L285"/>
    <mergeCell ref="M282:M285"/>
    <mergeCell ref="G282:G285"/>
    <mergeCell ref="H282:H285"/>
    <mergeCell ref="H274:H275"/>
    <mergeCell ref="N282:N285"/>
    <mergeCell ref="I282:I285"/>
    <mergeCell ref="J286:J289"/>
    <mergeCell ref="L274:L275"/>
    <mergeCell ref="L276:L281"/>
    <mergeCell ref="N274:N275"/>
    <mergeCell ref="G274:G275"/>
    <mergeCell ref="B237:B240"/>
    <mergeCell ref="B241:B244"/>
    <mergeCell ref="B221:B224"/>
    <mergeCell ref="D274:D292"/>
    <mergeCell ref="E274:E292"/>
    <mergeCell ref="N251:N253"/>
    <mergeCell ref="N254:N256"/>
    <mergeCell ref="F254:F256"/>
    <mergeCell ref="M254:M256"/>
    <mergeCell ref="L254:L256"/>
    <mergeCell ref="K254:K256"/>
    <mergeCell ref="J254:J256"/>
    <mergeCell ref="I254:I256"/>
    <mergeCell ref="H254:H256"/>
    <mergeCell ref="G254:G256"/>
    <mergeCell ref="M249:M250"/>
    <mergeCell ref="M251:M253"/>
    <mergeCell ref="L251:L253"/>
    <mergeCell ref="B217:B220"/>
    <mergeCell ref="D249:D258"/>
    <mergeCell ref="E249:E258"/>
    <mergeCell ref="Z278:AA279"/>
    <mergeCell ref="G276:G281"/>
    <mergeCell ref="H276:H281"/>
    <mergeCell ref="I276:I281"/>
    <mergeCell ref="Z280:AA285"/>
    <mergeCell ref="F282:F285"/>
    <mergeCell ref="F286:F289"/>
    <mergeCell ref="F276:F281"/>
    <mergeCell ref="M274:M275"/>
    <mergeCell ref="J274:J275"/>
    <mergeCell ref="J276:J281"/>
    <mergeCell ref="D264:D268"/>
    <mergeCell ref="E264:E268"/>
    <mergeCell ref="C274:C292"/>
    <mergeCell ref="A276:A289"/>
    <mergeCell ref="B225:B228"/>
    <mergeCell ref="D245:D248"/>
    <mergeCell ref="E245:E248"/>
    <mergeCell ref="B245:B248"/>
    <mergeCell ref="C245:C248"/>
    <mergeCell ref="B229:B232"/>
    <mergeCell ref="B233:B236"/>
    <mergeCell ref="C229:C232"/>
    <mergeCell ref="D229:D232"/>
    <mergeCell ref="E229:E232"/>
    <mergeCell ref="C233:C236"/>
    <mergeCell ref="D233:D236"/>
    <mergeCell ref="E233:E236"/>
    <mergeCell ref="E225:E228"/>
    <mergeCell ref="C225:C228"/>
    <mergeCell ref="D225:D228"/>
    <mergeCell ref="B264:B268"/>
    <mergeCell ref="B274:B292"/>
    <mergeCell ref="E237:E240"/>
    <mergeCell ref="E241:E244"/>
    <mergeCell ref="B210:B212"/>
    <mergeCell ref="C175:C185"/>
    <mergeCell ref="D175:D185"/>
    <mergeCell ref="E175:E185"/>
    <mergeCell ref="B213:B216"/>
    <mergeCell ref="I274:I275"/>
    <mergeCell ref="F274:F275"/>
    <mergeCell ref="E221:E224"/>
    <mergeCell ref="D221:D224"/>
    <mergeCell ref="C221:C224"/>
    <mergeCell ref="C213:C216"/>
    <mergeCell ref="D213:D216"/>
    <mergeCell ref="E213:E216"/>
    <mergeCell ref="C217:C220"/>
    <mergeCell ref="D217:D220"/>
    <mergeCell ref="E217:E220"/>
    <mergeCell ref="F249:F250"/>
    <mergeCell ref="G249:G250"/>
    <mergeCell ref="H249:H250"/>
    <mergeCell ref="I249:I250"/>
    <mergeCell ref="H251:H253"/>
    <mergeCell ref="G251:G253"/>
    <mergeCell ref="F251:F253"/>
    <mergeCell ref="C264:C268"/>
    <mergeCell ref="K251:K253"/>
    <mergeCell ref="J251:J253"/>
    <mergeCell ref="I251:I253"/>
    <mergeCell ref="C210:C212"/>
    <mergeCell ref="D210:D212"/>
    <mergeCell ref="E210:E212"/>
    <mergeCell ref="B269:B273"/>
    <mergeCell ref="C269:C273"/>
    <mergeCell ref="D269:D273"/>
    <mergeCell ref="E269:E273"/>
    <mergeCell ref="U257:U258"/>
    <mergeCell ref="V257:V258"/>
    <mergeCell ref="W257:W258"/>
    <mergeCell ref="X257:X258"/>
    <mergeCell ref="Y257:Y258"/>
    <mergeCell ref="B259:B263"/>
    <mergeCell ref="C259:C263"/>
    <mergeCell ref="D259:D263"/>
    <mergeCell ref="E259:E263"/>
    <mergeCell ref="B249:B258"/>
    <mergeCell ref="C249:C258"/>
    <mergeCell ref="P257:P258"/>
    <mergeCell ref="Q257:Q258"/>
    <mergeCell ref="J249:J250"/>
    <mergeCell ref="K249:K250"/>
    <mergeCell ref="L249:L250"/>
    <mergeCell ref="G127:G128"/>
    <mergeCell ref="H127:H128"/>
    <mergeCell ref="I127:I128"/>
    <mergeCell ref="O129:O134"/>
    <mergeCell ref="O139:O140"/>
    <mergeCell ref="O141:O146"/>
    <mergeCell ref="O147:O150"/>
    <mergeCell ref="O188:O192"/>
    <mergeCell ref="O175:O176"/>
    <mergeCell ref="O177:O181"/>
    <mergeCell ref="O182:O185"/>
    <mergeCell ref="O249:O250"/>
    <mergeCell ref="K188:K192"/>
    <mergeCell ref="L188:L192"/>
    <mergeCell ref="I135:I138"/>
    <mergeCell ref="J135:J138"/>
    <mergeCell ref="K135:K138"/>
    <mergeCell ref="L135:L138"/>
    <mergeCell ref="H135:H138"/>
    <mergeCell ref="N129:N134"/>
    <mergeCell ref="M147:M150"/>
    <mergeCell ref="G135:G138"/>
    <mergeCell ref="E127:E138"/>
    <mergeCell ref="D139:D150"/>
    <mergeCell ref="D127:D138"/>
    <mergeCell ref="C139:C150"/>
    <mergeCell ref="C166:C168"/>
    <mergeCell ref="B166:B168"/>
    <mergeCell ref="B207:B209"/>
    <mergeCell ref="B203:B206"/>
    <mergeCell ref="C203:C206"/>
    <mergeCell ref="E203:E206"/>
    <mergeCell ref="E186:E202"/>
    <mergeCell ref="D186:D202"/>
    <mergeCell ref="E207:E209"/>
    <mergeCell ref="C207:C209"/>
    <mergeCell ref="D207:D209"/>
    <mergeCell ref="B186:B202"/>
    <mergeCell ref="C186:C202"/>
    <mergeCell ref="B163:B165"/>
    <mergeCell ref="C163:C165"/>
    <mergeCell ref="AB43:AB46"/>
    <mergeCell ref="AB49:AB52"/>
    <mergeCell ref="AA68:AA69"/>
    <mergeCell ref="B175:B185"/>
    <mergeCell ref="D203:D206"/>
    <mergeCell ref="E151:E153"/>
    <mergeCell ref="K182:K185"/>
    <mergeCell ref="L182:L185"/>
    <mergeCell ref="M182:M185"/>
    <mergeCell ref="K177:K181"/>
    <mergeCell ref="M188:M192"/>
    <mergeCell ref="N188:N192"/>
    <mergeCell ref="G188:G192"/>
    <mergeCell ref="H188:H192"/>
    <mergeCell ref="I188:I192"/>
    <mergeCell ref="J188:J192"/>
    <mergeCell ref="J177:J181"/>
    <mergeCell ref="N177:N181"/>
    <mergeCell ref="N182:N185"/>
    <mergeCell ref="L177:L181"/>
    <mergeCell ref="M177:M181"/>
    <mergeCell ref="J182:J185"/>
    <mergeCell ref="F129:F134"/>
    <mergeCell ref="F135:F138"/>
    <mergeCell ref="O127:O128"/>
    <mergeCell ref="AB127:AB138"/>
    <mergeCell ref="AB139:AB140"/>
    <mergeCell ref="F3:O6"/>
    <mergeCell ref="G7:O9"/>
    <mergeCell ref="H10:O13"/>
    <mergeCell ref="O18:O20"/>
    <mergeCell ref="O21:O23"/>
    <mergeCell ref="P3:AB6"/>
    <mergeCell ref="R7:AB9"/>
    <mergeCell ref="S10:AB13"/>
    <mergeCell ref="AB14:AB16"/>
    <mergeCell ref="AB18:AB20"/>
    <mergeCell ref="P80:P81"/>
    <mergeCell ref="Q80:Q81"/>
    <mergeCell ref="R80:R81"/>
    <mergeCell ref="S80:S81"/>
    <mergeCell ref="T80:T81"/>
    <mergeCell ref="U80:U81"/>
    <mergeCell ref="V80:V81"/>
    <mergeCell ref="W80:W81"/>
    <mergeCell ref="O135:O138"/>
    <mergeCell ref="O26:O29"/>
    <mergeCell ref="P85:P86"/>
    <mergeCell ref="P186:P189"/>
    <mergeCell ref="T127:T138"/>
    <mergeCell ref="U127:U138"/>
    <mergeCell ref="V127:V138"/>
    <mergeCell ref="W127:W138"/>
    <mergeCell ref="X127:X138"/>
    <mergeCell ref="X54:X65"/>
    <mergeCell ref="Q85:Q86"/>
    <mergeCell ref="R85:R86"/>
    <mergeCell ref="S85:S86"/>
    <mergeCell ref="T85:T86"/>
    <mergeCell ref="U85:U86"/>
    <mergeCell ref="V85:V86"/>
    <mergeCell ref="W85:W86"/>
    <mergeCell ref="R257:R258"/>
    <mergeCell ref="S257:S258"/>
    <mergeCell ref="T257:T258"/>
    <mergeCell ref="W182:W183"/>
    <mergeCell ref="X182:X183"/>
    <mergeCell ref="P182:P183"/>
    <mergeCell ref="Q182:Q183"/>
    <mergeCell ref="S158:S162"/>
    <mergeCell ref="AB21:AB23"/>
    <mergeCell ref="AB26:AB28"/>
    <mergeCell ref="AB30:AB33"/>
    <mergeCell ref="AB41:AB42"/>
    <mergeCell ref="AA66:AA67"/>
    <mergeCell ref="O274:O275"/>
    <mergeCell ref="O276:O281"/>
    <mergeCell ref="O282:O285"/>
    <mergeCell ref="O286:O289"/>
    <mergeCell ref="O66:O67"/>
    <mergeCell ref="O36:O38"/>
    <mergeCell ref="O41:O42"/>
    <mergeCell ref="O30:O35"/>
    <mergeCell ref="O43:O45"/>
    <mergeCell ref="O68:O73"/>
    <mergeCell ref="O74:O77"/>
    <mergeCell ref="O54:O55"/>
    <mergeCell ref="AB141:AB149"/>
    <mergeCell ref="AB158:AB162"/>
    <mergeCell ref="AB166:AB168"/>
    <mergeCell ref="AB175:AB176"/>
    <mergeCell ref="AB186:AB189"/>
    <mergeCell ref="AB257:AB258"/>
    <mergeCell ref="AB80:AB81"/>
    <mergeCell ref="AB85:AB86"/>
    <mergeCell ref="AA70:AA71"/>
    <mergeCell ref="R72:R73"/>
    <mergeCell ref="S72:S73"/>
    <mergeCell ref="T72:T73"/>
    <mergeCell ref="U72:U73"/>
    <mergeCell ref="V72:V73"/>
    <mergeCell ref="W72:W73"/>
    <mergeCell ref="X72:X73"/>
    <mergeCell ref="Y72:Y73"/>
    <mergeCell ref="AA72:AA73"/>
    <mergeCell ref="AB72:AB73"/>
    <mergeCell ref="R66:R71"/>
    <mergeCell ref="S66:S71"/>
    <mergeCell ref="T66:T71"/>
    <mergeCell ref="U66:U71"/>
    <mergeCell ref="V66:V71"/>
    <mergeCell ref="W66:W71"/>
    <mergeCell ref="X66:X71"/>
    <mergeCell ref="Y66:Y71"/>
    <mergeCell ref="AB66:AB71"/>
  </mergeCells>
  <pageMargins left="0" right="0" top="0" bottom="0" header="0.31496062992125984" footer="0.31496062992125984"/>
  <pageSetup paperSize="9" scale="35" orientation="landscape" r:id="rId1"/>
  <ignoredErrors>
    <ignoredError sqref="J40 I286" formula="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7"/>
  <sheetViews>
    <sheetView workbookViewId="0">
      <selection activeCell="B2" sqref="B2"/>
    </sheetView>
  </sheetViews>
  <sheetFormatPr defaultRowHeight="15" x14ac:dyDescent="0.25"/>
  <cols>
    <col min="1" max="1" width="18.140625" customWidth="1"/>
    <col min="2" max="2" width="14" customWidth="1"/>
    <col min="3" max="6" width="12.42578125" bestFit="1" customWidth="1"/>
    <col min="7" max="7" width="13.140625" customWidth="1"/>
    <col min="8" max="8" width="12.85546875" customWidth="1"/>
    <col min="9" max="9" width="12.140625" customWidth="1"/>
  </cols>
  <sheetData>
    <row r="1" spans="1:9" x14ac:dyDescent="0.25">
      <c r="A1" s="2" t="s">
        <v>132</v>
      </c>
      <c r="B1" s="2" t="s">
        <v>134</v>
      </c>
      <c r="C1" s="2">
        <v>2019</v>
      </c>
      <c r="D1" s="2">
        <v>2020</v>
      </c>
      <c r="E1" s="2">
        <v>2021</v>
      </c>
      <c r="F1" s="2">
        <v>2022</v>
      </c>
      <c r="G1" s="2">
        <v>2023</v>
      </c>
      <c r="H1" s="2">
        <v>2024</v>
      </c>
      <c r="I1" s="2">
        <v>2025</v>
      </c>
    </row>
    <row r="2" spans="1:9" x14ac:dyDescent="0.25">
      <c r="A2" s="2" t="s">
        <v>127</v>
      </c>
      <c r="B2" s="3">
        <f>SUM(C2:I2)</f>
        <v>8110161.3900000006</v>
      </c>
      <c r="C2" s="3">
        <f>приложение!H26</f>
        <v>1021395.38</v>
      </c>
      <c r="D2" s="3">
        <f>приложение!I26</f>
        <v>801428.6</v>
      </c>
      <c r="E2" s="3">
        <f>приложение!J26</f>
        <v>717761.9</v>
      </c>
      <c r="F2" s="3">
        <f>приложение!K26</f>
        <v>2997758.6100000003</v>
      </c>
      <c r="G2" s="3">
        <f>приложение!L26</f>
        <v>1811868.9</v>
      </c>
      <c r="H2" s="3">
        <f>приложение!M26</f>
        <v>709948</v>
      </c>
      <c r="I2" s="3">
        <f>приложение!N26</f>
        <v>50000</v>
      </c>
    </row>
    <row r="3" spans="1:9" x14ac:dyDescent="0.25">
      <c r="A3" s="2" t="s">
        <v>128</v>
      </c>
      <c r="B3" s="3">
        <f>SUM(C3:I3)</f>
        <v>102464313.80000001</v>
      </c>
      <c r="C3" s="3">
        <f>приложение!H175</f>
        <v>18474147.960000001</v>
      </c>
      <c r="D3" s="3">
        <f>приложение!I175</f>
        <v>12421760</v>
      </c>
      <c r="E3" s="3">
        <f>приложение!J175</f>
        <v>16338197.190000001</v>
      </c>
      <c r="F3" s="3">
        <f>приложение!K175</f>
        <v>23250946.16</v>
      </c>
      <c r="G3" s="3">
        <f>приложение!L175</f>
        <v>19796585.130000003</v>
      </c>
      <c r="H3" s="3">
        <f>приложение!M175</f>
        <v>12072868.18</v>
      </c>
      <c r="I3" s="3">
        <f>приложение!N175</f>
        <v>109809.18</v>
      </c>
    </row>
    <row r="4" spans="1:9" x14ac:dyDescent="0.25">
      <c r="A4" s="2" t="s">
        <v>129</v>
      </c>
      <c r="B4" s="3">
        <f>SUM(C4:I4)</f>
        <v>92796161.069999993</v>
      </c>
      <c r="C4" s="3">
        <f>приложение!H221</f>
        <v>7682542.2000000002</v>
      </c>
      <c r="D4" s="3">
        <f>приложение!I221</f>
        <v>7623978.4400000004</v>
      </c>
      <c r="E4" s="3">
        <f>приложение!J221</f>
        <v>7858602.1600000001</v>
      </c>
      <c r="F4" s="3">
        <f>приложение!K221</f>
        <v>10263085.27</v>
      </c>
      <c r="G4" s="3">
        <f>приложение!L221</f>
        <v>40839551</v>
      </c>
      <c r="H4" s="3">
        <f>приложение!M221</f>
        <v>9158638</v>
      </c>
      <c r="I4" s="3">
        <f>приложение!N221</f>
        <v>9369764</v>
      </c>
    </row>
    <row r="5" spans="1:9" x14ac:dyDescent="0.25">
      <c r="A5" s="2" t="s">
        <v>130</v>
      </c>
      <c r="B5" s="3">
        <f>SUM(C5:I5)</f>
        <v>24983415.629999999</v>
      </c>
      <c r="C5" s="3">
        <f>приложение!H245</f>
        <v>3245460.15</v>
      </c>
      <c r="D5" s="3">
        <f>приложение!I245</f>
        <v>3769439</v>
      </c>
      <c r="E5" s="3">
        <f>приложение!J245</f>
        <v>4770263</v>
      </c>
      <c r="F5" s="3">
        <f>приложение!K245</f>
        <v>4512135.9400000004</v>
      </c>
      <c r="G5" s="3">
        <f>приложение!L245</f>
        <v>6777179.0200000005</v>
      </c>
      <c r="H5" s="3">
        <f>приложение!M245</f>
        <v>950000</v>
      </c>
      <c r="I5" s="3">
        <f>приложение!N245</f>
        <v>958938.52</v>
      </c>
    </row>
    <row r="6" spans="1:9" x14ac:dyDescent="0.25">
      <c r="A6" s="2" t="s">
        <v>131</v>
      </c>
      <c r="B6" s="3">
        <f>SUM(C6:I6)</f>
        <v>285000</v>
      </c>
      <c r="C6" s="3">
        <v>0</v>
      </c>
      <c r="D6" s="3">
        <v>0</v>
      </c>
      <c r="E6" s="3">
        <v>0</v>
      </c>
      <c r="F6" s="3">
        <f>приложение!K249</f>
        <v>0</v>
      </c>
      <c r="G6" s="3">
        <f>приложение!L249</f>
        <v>95000</v>
      </c>
      <c r="H6" s="3">
        <f>приложение!M249</f>
        <v>95000</v>
      </c>
      <c r="I6" s="3">
        <f>приложение!N249</f>
        <v>95000</v>
      </c>
    </row>
    <row r="7" spans="1:9" x14ac:dyDescent="0.25">
      <c r="A7" s="2" t="s">
        <v>133</v>
      </c>
      <c r="B7" s="3">
        <f>SUM(B2:B6)</f>
        <v>228639051.88999999</v>
      </c>
      <c r="C7" s="3">
        <f t="shared" ref="C7:I7" si="0">SUM(C2:C6)</f>
        <v>30423545.689999998</v>
      </c>
      <c r="D7" s="3">
        <f t="shared" si="0"/>
        <v>24616606.039999999</v>
      </c>
      <c r="E7" s="3">
        <f t="shared" si="0"/>
        <v>29684824.25</v>
      </c>
      <c r="F7" s="3">
        <f t="shared" si="0"/>
        <v>41023925.979999997</v>
      </c>
      <c r="G7" s="3">
        <f t="shared" si="0"/>
        <v>69320184.049999997</v>
      </c>
      <c r="H7" s="3">
        <f t="shared" si="0"/>
        <v>22986454.18</v>
      </c>
      <c r="I7" s="3">
        <f t="shared" si="0"/>
        <v>10583511.699999999</v>
      </c>
    </row>
  </sheetData>
  <pageMargins left="0.7" right="0.7" top="0.75" bottom="0.75" header="0.3" footer="0.3"/>
  <pageSetup paperSize="9"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приложение</vt:lpstr>
      <vt:lpstr>свод</vt:lpstr>
      <vt:lpstr>Лист3</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2023-12-26T06:24:59Z</dcterms:modified>
</cp:coreProperties>
</file>