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МБТ'!$A$1:$F$313</definedName>
  </definedNames>
  <calcPr calcId="124519" iterate="1"/>
</workbook>
</file>

<file path=xl/calcChain.xml><?xml version="1.0" encoding="utf-8"?>
<calcChain xmlns="http://schemas.openxmlformats.org/spreadsheetml/2006/main">
  <c r="C145" i="1"/>
  <c r="C170" l="1"/>
  <c r="C155"/>
  <c r="C63"/>
  <c r="C284"/>
  <c r="C282"/>
  <c r="C279"/>
  <c r="C289"/>
  <c r="C283"/>
  <c r="C287"/>
  <c r="C286"/>
  <c r="C285"/>
  <c r="C280"/>
  <c r="C278"/>
  <c r="D290"/>
  <c r="E290"/>
  <c r="C140"/>
  <c r="C130"/>
  <c r="C142"/>
  <c r="C114"/>
  <c r="C290" l="1"/>
  <c r="C118"/>
  <c r="C113"/>
  <c r="F311" l="1"/>
  <c r="E311"/>
  <c r="C311"/>
  <c r="J36" l="1"/>
  <c r="L36"/>
  <c r="M36"/>
  <c r="D266" l="1"/>
  <c r="E266"/>
  <c r="C266"/>
  <c r="C240"/>
  <c r="C239"/>
  <c r="C235"/>
  <c r="C233"/>
  <c r="C231"/>
  <c r="C230"/>
  <c r="C209"/>
  <c r="C210"/>
  <c r="C211"/>
  <c r="C212"/>
  <c r="C213"/>
  <c r="C214"/>
  <c r="C215"/>
  <c r="C216"/>
  <c r="C217"/>
  <c r="C218"/>
  <c r="C208"/>
  <c r="H219"/>
  <c r="G219"/>
  <c r="D219"/>
  <c r="E219"/>
  <c r="D199"/>
  <c r="E199"/>
  <c r="C199"/>
  <c r="C219" l="1"/>
  <c r="D172"/>
  <c r="E172"/>
  <c r="C172"/>
  <c r="D146"/>
  <c r="E146"/>
  <c r="C146"/>
  <c r="E120"/>
  <c r="D120"/>
  <c r="C120"/>
  <c r="C94"/>
  <c r="D94"/>
  <c r="E94"/>
  <c r="D68"/>
  <c r="E68"/>
  <c r="C68"/>
  <c r="C42"/>
  <c r="E42"/>
  <c r="D42"/>
  <c r="E245" l="1"/>
  <c r="L16" s="1"/>
  <c r="D245"/>
  <c r="K16" s="1"/>
  <c r="C245"/>
  <c r="J16" s="1"/>
  <c r="J17" l="1"/>
</calcChain>
</file>

<file path=xl/sharedStrings.xml><?xml version="1.0" encoding="utf-8"?>
<sst xmlns="http://schemas.openxmlformats.org/spreadsheetml/2006/main" count="331" uniqueCount="64">
  <si>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</si>
  <si>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</si>
  <si>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</si>
  <si>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</si>
  <si>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</si>
  <si>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</si>
  <si>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</si>
  <si>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</si>
  <si>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</si>
  <si>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</si>
  <si>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</si>
  <si>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</si>
  <si>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</si>
  <si>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</si>
  <si>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</si>
  <si>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</si>
  <si>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</si>
  <si>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</si>
  <si>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</si>
  <si>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</si>
  <si>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</si>
  <si>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</si>
  <si>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</si>
  <si>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</si>
  <si>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</si>
  <si>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</si>
  <si>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</si>
  <si>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</si>
  <si>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</si>
  <si>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</si>
  <si>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</si>
  <si>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</si>
  <si>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</si>
  <si>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</si>
  <si>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</si>
  <si>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</si>
  <si>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</si>
  <si>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</si>
  <si>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</si>
  <si>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</si>
  <si>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</si>
  <si>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</si>
  <si>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</si>
  <si>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</si>
  <si>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</si>
  <si>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</si>
  <si>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</si>
  <si>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</si>
  <si>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</si>
  <si>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</si>
  <si>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</si>
  <si>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</si>
  <si>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</si>
  <si>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</si>
  <si>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</si>
  <si>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</si>
  <si>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</si>
  <si>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</si>
  <si>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</si>
  <si>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</si>
  <si>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</si>
  <si>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</si>
  <si>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</si>
  <si>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 xml:space="preserve">от  25.07.2024 г. №  47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</si>
</sst>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1"/>
  <sheetViews>
    <sheetView tabSelected="1" view="pageBreakPreview" zoomScale="70" zoomScaleNormal="90" zoomScaleSheetLayoutView="70" workbookViewId="0">
      <selection activeCell="E10" sqref="E10"/>
    </sheetView>
  </sheetViews>
  <sheetFormatPr defaultRowHeight="18.7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3" customFormat="1">
      <c r="A1" s="30"/>
      <c r="B1" s="30"/>
      <c r="C1" s="30"/>
      <c r="D1" s="30"/>
      <c r="E1" s="32" t="s">
        <v>62</v>
      </c>
      <c r="F1" s="30"/>
      <c r="G1" s="30"/>
      <c r="H1" s="30"/>
      <c r="I1" s="30"/>
      <c r="J1" s="30"/>
      <c r="K1" s="31"/>
      <c r="L1" s="31"/>
      <c r="M1" s="31"/>
      <c r="N1" s="31"/>
      <c r="O1" s="31"/>
      <c r="P1" s="31"/>
    </row>
    <row r="2" spans="1:16" s="33" customFormat="1">
      <c r="A2" s="30"/>
      <c r="B2" s="30"/>
      <c r="C2" s="30"/>
      <c r="D2" s="30"/>
      <c r="E2" s="32" t="s">
        <v>30</v>
      </c>
      <c r="F2" s="30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s="33" customFormat="1">
      <c r="A3" s="30"/>
      <c r="B3" s="30"/>
      <c r="C3" s="30"/>
      <c r="D3" s="30"/>
      <c r="E3" s="32"/>
      <c r="F3" s="30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s="33" customFormat="1">
      <c r="A4" s="30"/>
      <c r="B4" s="30"/>
      <c r="C4" s="30"/>
      <c r="D4" s="30"/>
      <c r="E4" s="34" t="s">
        <v>63</v>
      </c>
      <c r="F4" s="30"/>
      <c r="G4" s="30"/>
      <c r="H4" s="31"/>
      <c r="I4" s="31"/>
      <c r="J4" s="31"/>
      <c r="K4" s="31"/>
      <c r="L4" s="31"/>
      <c r="M4" s="31"/>
      <c r="N4" s="31"/>
      <c r="O4" s="31"/>
      <c r="P4" s="31"/>
    </row>
    <row r="5" spans="1:16">
      <c r="D5" s="29"/>
    </row>
    <row r="6" spans="1:16" ht="21" customHeight="1"/>
    <row r="7" spans="1:16">
      <c r="D7" s="6"/>
      <c r="E7" s="4" t="s">
        <v>39</v>
      </c>
    </row>
    <row r="8" spans="1:16">
      <c r="D8" s="6"/>
      <c r="E8" s="4" t="s">
        <v>30</v>
      </c>
    </row>
    <row r="9" spans="1:16">
      <c r="D9" s="6"/>
      <c r="E9" s="4" t="s">
        <v>41</v>
      </c>
    </row>
    <row r="10" spans="1:16">
      <c r="B10" s="10"/>
      <c r="D10" s="6"/>
      <c r="E10" s="4" t="s">
        <v>52</v>
      </c>
    </row>
    <row r="11" spans="1:16">
      <c r="B11" s="10"/>
      <c r="C11" s="10"/>
      <c r="D11" s="6"/>
      <c r="E11" s="5" t="s">
        <v>58</v>
      </c>
    </row>
    <row r="12" spans="1:16">
      <c r="D12" s="11"/>
      <c r="E12" s="12"/>
    </row>
    <row r="13" spans="1:16">
      <c r="A13" s="69" t="s">
        <v>0</v>
      </c>
      <c r="B13" s="69"/>
      <c r="C13" s="69"/>
      <c r="D13" s="69"/>
      <c r="E13" s="69"/>
    </row>
    <row r="14" spans="1:16" s="27" customFormat="1" ht="41.25" customHeight="1">
      <c r="A14" s="66" t="s">
        <v>54</v>
      </c>
      <c r="B14" s="66"/>
      <c r="C14" s="66"/>
      <c r="D14" s="66"/>
      <c r="E14" s="66"/>
    </row>
    <row r="15" spans="1:16">
      <c r="A15" s="47"/>
      <c r="B15" s="47"/>
      <c r="C15" s="47"/>
      <c r="D15" s="47"/>
      <c r="E15" s="47"/>
      <c r="J15" s="23">
        <v>33459359.579999998</v>
      </c>
    </row>
    <row r="16" spans="1:16">
      <c r="E16" s="10" t="s">
        <v>1</v>
      </c>
      <c r="I16" s="10" t="s">
        <v>35</v>
      </c>
      <c r="J16" s="13">
        <f>C42+C68+C94+C120+C146+C219+C172+C199+C245+C266+C290+C311</f>
        <v>33459359.579999998</v>
      </c>
      <c r="K16" s="13">
        <f>D42+D68+D94+D120+D146+D219+D172+D199+D245+D266</f>
        <v>0</v>
      </c>
      <c r="L16" s="13">
        <f>E42+E68+E94+E120+E146+E219+E172+E199+E245+E266</f>
        <v>0</v>
      </c>
      <c r="M16" s="14"/>
    </row>
    <row r="17" spans="1:13" ht="19.5" thickBot="1">
      <c r="A17" s="69" t="s">
        <v>0</v>
      </c>
      <c r="B17" s="69"/>
      <c r="C17" s="69"/>
      <c r="D17" s="69"/>
      <c r="E17" s="69"/>
      <c r="J17" s="25">
        <f>J15-J16</f>
        <v>0</v>
      </c>
      <c r="K17" s="26"/>
      <c r="L17" s="26"/>
    </row>
    <row r="18" spans="1:13" ht="76.5" customHeight="1">
      <c r="A18" s="70" t="s">
        <v>32</v>
      </c>
      <c r="B18" s="70"/>
      <c r="C18" s="70"/>
      <c r="D18" s="70"/>
      <c r="E18" s="70"/>
      <c r="J18" s="15"/>
      <c r="K18" s="15"/>
      <c r="L18" s="15"/>
    </row>
    <row r="20" spans="1:13">
      <c r="A20" s="71" t="s">
        <v>29</v>
      </c>
      <c r="B20" s="72" t="s">
        <v>2</v>
      </c>
      <c r="C20" s="72" t="s">
        <v>3</v>
      </c>
      <c r="D20" s="72"/>
      <c r="E20" s="72"/>
      <c r="H20" s="27"/>
      <c r="I20" s="27"/>
      <c r="J20" s="27"/>
      <c r="K20" s="27"/>
      <c r="L20" s="27"/>
      <c r="M20" s="38" t="s">
        <v>59</v>
      </c>
    </row>
    <row r="21" spans="1:13">
      <c r="A21" s="71"/>
      <c r="B21" s="72"/>
      <c r="C21" s="16" t="s">
        <v>40</v>
      </c>
      <c r="D21" s="16" t="s">
        <v>42</v>
      </c>
      <c r="E21" s="16" t="s">
        <v>53</v>
      </c>
      <c r="H21" s="27"/>
      <c r="I21" s="27"/>
      <c r="J21" s="27"/>
      <c r="K21" s="27"/>
      <c r="L21" s="27"/>
      <c r="M21" s="27"/>
    </row>
    <row r="22" spans="1:13">
      <c r="A22" s="3">
        <v>1</v>
      </c>
      <c r="B22" s="3">
        <v>2</v>
      </c>
      <c r="C22" s="3">
        <v>3</v>
      </c>
      <c r="D22" s="3">
        <v>4</v>
      </c>
      <c r="E22" s="3">
        <v>5</v>
      </c>
      <c r="H22" s="65" t="s">
        <v>0</v>
      </c>
      <c r="I22" s="65"/>
      <c r="J22" s="65"/>
      <c r="K22" s="65"/>
      <c r="L22" s="65"/>
      <c r="M22" s="65"/>
    </row>
    <row r="23" spans="1:13" ht="27" customHeight="1">
      <c r="A23" s="3">
        <v>1</v>
      </c>
      <c r="B23" s="2" t="s">
        <v>19</v>
      </c>
      <c r="C23" s="19">
        <v>201770</v>
      </c>
      <c r="D23" s="19">
        <v>0</v>
      </c>
      <c r="E23" s="19">
        <v>0</v>
      </c>
      <c r="H23" s="66" t="s">
        <v>60</v>
      </c>
      <c r="I23" s="66"/>
      <c r="J23" s="66"/>
      <c r="K23" s="66"/>
      <c r="L23" s="66"/>
      <c r="M23" s="66"/>
    </row>
    <row r="24" spans="1:13" ht="27" customHeight="1">
      <c r="A24" s="3">
        <v>2</v>
      </c>
      <c r="B24" s="2" t="s">
        <v>31</v>
      </c>
      <c r="C24" s="19">
        <v>69384</v>
      </c>
      <c r="D24" s="19">
        <v>0</v>
      </c>
      <c r="E24" s="19">
        <v>0</v>
      </c>
      <c r="H24" s="27"/>
      <c r="I24" s="27"/>
      <c r="J24" s="27"/>
      <c r="K24" s="27"/>
      <c r="L24" s="27"/>
      <c r="M24" s="27"/>
    </row>
    <row r="25" spans="1:13" ht="27" customHeight="1">
      <c r="A25" s="3">
        <v>3</v>
      </c>
      <c r="B25" s="2" t="s">
        <v>14</v>
      </c>
      <c r="C25" s="19">
        <v>60385</v>
      </c>
      <c r="D25" s="19">
        <v>0</v>
      </c>
      <c r="E25" s="19">
        <v>0</v>
      </c>
      <c r="H25" s="56" t="s">
        <v>29</v>
      </c>
      <c r="I25" s="59" t="s">
        <v>2</v>
      </c>
      <c r="J25" s="52" t="s">
        <v>40</v>
      </c>
      <c r="K25" s="53"/>
      <c r="L25" s="50" t="s">
        <v>3</v>
      </c>
      <c r="M25" s="51"/>
    </row>
    <row r="26" spans="1:13" ht="27" customHeight="1">
      <c r="A26" s="3">
        <v>4</v>
      </c>
      <c r="B26" s="2" t="s">
        <v>5</v>
      </c>
      <c r="C26" s="19">
        <v>120262</v>
      </c>
      <c r="D26" s="19">
        <v>0</v>
      </c>
      <c r="E26" s="19">
        <v>0</v>
      </c>
      <c r="H26" s="57"/>
      <c r="I26" s="60"/>
      <c r="J26" s="54"/>
      <c r="K26" s="55"/>
      <c r="L26" s="62" t="s">
        <v>42</v>
      </c>
      <c r="M26" s="62" t="s">
        <v>53</v>
      </c>
    </row>
    <row r="27" spans="1:13" ht="27" customHeight="1">
      <c r="A27" s="3">
        <v>5</v>
      </c>
      <c r="B27" s="2" t="s">
        <v>15</v>
      </c>
      <c r="C27" s="19">
        <v>50605</v>
      </c>
      <c r="D27" s="19">
        <v>0</v>
      </c>
      <c r="E27" s="19">
        <v>0</v>
      </c>
      <c r="H27" s="57"/>
      <c r="I27" s="60"/>
      <c r="J27" s="59" t="s">
        <v>3</v>
      </c>
      <c r="K27" s="56" t="s">
        <v>61</v>
      </c>
      <c r="L27" s="63"/>
      <c r="M27" s="63"/>
    </row>
    <row r="28" spans="1:13" ht="27" customHeight="1">
      <c r="A28" s="3">
        <v>6</v>
      </c>
      <c r="B28" s="2" t="s">
        <v>16</v>
      </c>
      <c r="C28" s="19">
        <v>150636</v>
      </c>
      <c r="D28" s="19">
        <v>0</v>
      </c>
      <c r="E28" s="19">
        <v>0</v>
      </c>
      <c r="H28" s="58"/>
      <c r="I28" s="61"/>
      <c r="J28" s="61"/>
      <c r="K28" s="58"/>
      <c r="L28" s="64"/>
      <c r="M28" s="64"/>
    </row>
    <row r="29" spans="1:13" ht="27" customHeight="1">
      <c r="A29" s="3">
        <v>7</v>
      </c>
      <c r="B29" s="2" t="s">
        <v>20</v>
      </c>
      <c r="C29" s="19">
        <v>101033</v>
      </c>
      <c r="D29" s="19">
        <v>0</v>
      </c>
      <c r="E29" s="19">
        <v>0</v>
      </c>
      <c r="H29" s="39">
        <v>1</v>
      </c>
      <c r="I29" s="40">
        <v>2</v>
      </c>
      <c r="J29" s="41">
        <v>3</v>
      </c>
      <c r="K29" s="41">
        <v>4</v>
      </c>
      <c r="L29" s="41">
        <v>5</v>
      </c>
      <c r="M29" s="41">
        <v>6</v>
      </c>
    </row>
    <row r="30" spans="1:13" ht="27" customHeight="1">
      <c r="A30" s="3">
        <v>8</v>
      </c>
      <c r="B30" s="2" t="s">
        <v>21</v>
      </c>
      <c r="C30" s="19">
        <v>288980</v>
      </c>
      <c r="D30" s="19">
        <v>0</v>
      </c>
      <c r="E30" s="19">
        <v>0</v>
      </c>
      <c r="H30" s="39">
        <v>1</v>
      </c>
      <c r="I30" s="42" t="s">
        <v>14</v>
      </c>
      <c r="J30" s="43">
        <v>1500000</v>
      </c>
      <c r="K30" s="43"/>
      <c r="L30" s="43">
        <v>0</v>
      </c>
      <c r="M30" s="43">
        <v>0</v>
      </c>
    </row>
    <row r="31" spans="1:13" ht="27" customHeight="1">
      <c r="A31" s="3">
        <v>9</v>
      </c>
      <c r="B31" s="2" t="s">
        <v>38</v>
      </c>
      <c r="C31" s="19">
        <v>80484</v>
      </c>
      <c r="D31" s="19">
        <v>0</v>
      </c>
      <c r="E31" s="19">
        <v>0</v>
      </c>
      <c r="H31" s="39">
        <v>2</v>
      </c>
      <c r="I31" s="42" t="s">
        <v>15</v>
      </c>
      <c r="J31" s="43">
        <v>1000000</v>
      </c>
      <c r="K31" s="43"/>
      <c r="L31" s="43">
        <v>0</v>
      </c>
      <c r="M31" s="43">
        <v>0</v>
      </c>
    </row>
    <row r="32" spans="1:13" ht="27" customHeight="1">
      <c r="A32" s="3">
        <v>10</v>
      </c>
      <c r="B32" s="2" t="s">
        <v>6</v>
      </c>
      <c r="C32" s="19">
        <v>43601</v>
      </c>
      <c r="D32" s="19">
        <v>0</v>
      </c>
      <c r="E32" s="19">
        <v>0</v>
      </c>
      <c r="H32" s="39">
        <v>3</v>
      </c>
      <c r="I32" s="42" t="s">
        <v>8</v>
      </c>
      <c r="J32" s="43">
        <v>1000000</v>
      </c>
      <c r="K32" s="43"/>
      <c r="L32" s="43">
        <v>0</v>
      </c>
      <c r="M32" s="43">
        <v>0</v>
      </c>
    </row>
    <row r="33" spans="1:13" ht="27" customHeight="1">
      <c r="A33" s="3">
        <v>11</v>
      </c>
      <c r="B33" s="2" t="s">
        <v>7</v>
      </c>
      <c r="C33" s="19">
        <v>224</v>
      </c>
      <c r="D33" s="19">
        <v>0</v>
      </c>
      <c r="E33" s="19">
        <v>0</v>
      </c>
      <c r="H33" s="39">
        <v>4</v>
      </c>
      <c r="I33" s="42" t="s">
        <v>11</v>
      </c>
      <c r="J33" s="43">
        <v>1200000</v>
      </c>
      <c r="K33" s="43"/>
      <c r="L33" s="43">
        <v>0</v>
      </c>
      <c r="M33" s="43">
        <v>0</v>
      </c>
    </row>
    <row r="34" spans="1:13" ht="27" customHeight="1">
      <c r="A34" s="3">
        <v>12</v>
      </c>
      <c r="B34" s="2" t="s">
        <v>8</v>
      </c>
      <c r="C34" s="19">
        <v>100394</v>
      </c>
      <c r="D34" s="19">
        <v>0</v>
      </c>
      <c r="E34" s="19">
        <v>0</v>
      </c>
      <c r="H34" s="39">
        <v>5</v>
      </c>
      <c r="I34" s="42" t="s">
        <v>23</v>
      </c>
      <c r="J34" s="43">
        <v>3000000</v>
      </c>
      <c r="K34" s="43"/>
      <c r="L34" s="43">
        <v>0</v>
      </c>
      <c r="M34" s="43">
        <v>0</v>
      </c>
    </row>
    <row r="35" spans="1:13" ht="27" customHeight="1">
      <c r="A35" s="3">
        <v>13</v>
      </c>
      <c r="B35" s="2" t="s">
        <v>22</v>
      </c>
      <c r="C35" s="19">
        <v>102655</v>
      </c>
      <c r="D35" s="19">
        <v>0</v>
      </c>
      <c r="E35" s="19">
        <v>0</v>
      </c>
      <c r="H35" s="39">
        <v>6</v>
      </c>
      <c r="I35" s="42" t="s">
        <v>24</v>
      </c>
      <c r="J35" s="43">
        <v>4000000</v>
      </c>
      <c r="K35" s="43"/>
      <c r="L35" s="43">
        <v>0</v>
      </c>
      <c r="M35" s="43">
        <v>0</v>
      </c>
    </row>
    <row r="36" spans="1:13" ht="27" customHeight="1">
      <c r="A36" s="3">
        <v>14</v>
      </c>
      <c r="B36" s="2" t="s">
        <v>9</v>
      </c>
      <c r="C36" s="19">
        <v>50253</v>
      </c>
      <c r="D36" s="19">
        <v>0</v>
      </c>
      <c r="E36" s="19">
        <v>0</v>
      </c>
      <c r="H36" s="44" t="s">
        <v>12</v>
      </c>
      <c r="I36" s="45"/>
      <c r="J36" s="43">
        <f>SUM(J30:J35)</f>
        <v>11700000</v>
      </c>
      <c r="K36" s="43"/>
      <c r="L36" s="43">
        <f>SUM(L30:L35)</f>
        <v>0</v>
      </c>
      <c r="M36" s="43">
        <f>SUM(M30:M35)</f>
        <v>0</v>
      </c>
    </row>
    <row r="37" spans="1:13" ht="27" customHeight="1">
      <c r="A37" s="3">
        <v>15</v>
      </c>
      <c r="B37" s="2" t="s">
        <v>10</v>
      </c>
      <c r="C37" s="19">
        <v>62783</v>
      </c>
      <c r="D37" s="19">
        <v>0</v>
      </c>
      <c r="E37" s="19">
        <v>0</v>
      </c>
      <c r="H37" s="46"/>
      <c r="I37" s="46"/>
      <c r="J37" s="46"/>
      <c r="K37" s="46"/>
      <c r="L37" s="27"/>
      <c r="M37" s="27"/>
    </row>
    <row r="38" spans="1:13" ht="27" customHeight="1">
      <c r="A38" s="3">
        <v>16</v>
      </c>
      <c r="B38" s="2" t="s">
        <v>17</v>
      </c>
      <c r="C38" s="19">
        <v>102073</v>
      </c>
      <c r="D38" s="19">
        <v>0</v>
      </c>
      <c r="E38" s="19">
        <v>0</v>
      </c>
      <c r="H38" s="15"/>
      <c r="I38" s="15"/>
      <c r="J38" s="15"/>
      <c r="K38" s="15"/>
    </row>
    <row r="39" spans="1:13" ht="27" customHeight="1">
      <c r="A39" s="3">
        <v>17</v>
      </c>
      <c r="B39" s="2" t="s">
        <v>11</v>
      </c>
      <c r="C39" s="19">
        <v>40209</v>
      </c>
      <c r="D39" s="19">
        <v>0</v>
      </c>
      <c r="E39" s="19">
        <v>0</v>
      </c>
      <c r="H39" s="15"/>
      <c r="I39" s="15"/>
      <c r="J39" s="15"/>
      <c r="K39" s="15"/>
    </row>
    <row r="40" spans="1:13" ht="27" customHeight="1">
      <c r="A40" s="3">
        <v>18</v>
      </c>
      <c r="B40" s="2" t="s">
        <v>23</v>
      </c>
      <c r="C40" s="19">
        <v>529722</v>
      </c>
      <c r="D40" s="19">
        <v>0</v>
      </c>
      <c r="E40" s="19">
        <v>0</v>
      </c>
      <c r="H40" s="15"/>
      <c r="K40" s="15"/>
    </row>
    <row r="41" spans="1:13" ht="27" customHeight="1">
      <c r="A41" s="3">
        <v>19</v>
      </c>
      <c r="B41" s="2" t="s">
        <v>24</v>
      </c>
      <c r="C41" s="19">
        <v>650000</v>
      </c>
      <c r="D41" s="19">
        <v>0</v>
      </c>
      <c r="E41" s="19">
        <v>0</v>
      </c>
      <c r="H41" s="15"/>
      <c r="K41" s="15"/>
    </row>
    <row r="42" spans="1:13" ht="27.75" customHeight="1">
      <c r="A42" s="67" t="s">
        <v>12</v>
      </c>
      <c r="B42" s="68"/>
      <c r="C42" s="19">
        <f>SUM(C23:C41)</f>
        <v>2805453</v>
      </c>
      <c r="D42" s="19">
        <f>SUM(D23:D41)</f>
        <v>0</v>
      </c>
      <c r="E42" s="19">
        <f>SUM(E23:E41)</f>
        <v>0</v>
      </c>
      <c r="H42" s="15"/>
      <c r="I42" s="15"/>
      <c r="J42" s="15"/>
      <c r="K42" s="15"/>
      <c r="L42" s="15"/>
    </row>
    <row r="43" spans="1:13">
      <c r="A43" s="7"/>
      <c r="B43" s="7"/>
      <c r="C43" s="8"/>
      <c r="D43" s="8"/>
      <c r="E43" s="8"/>
    </row>
    <row r="44" spans="1:13">
      <c r="E44" s="10" t="s">
        <v>13</v>
      </c>
    </row>
    <row r="45" spans="1:13">
      <c r="A45" s="69" t="s">
        <v>0</v>
      </c>
      <c r="B45" s="69"/>
      <c r="C45" s="69"/>
      <c r="D45" s="69"/>
      <c r="E45" s="69"/>
    </row>
    <row r="46" spans="1:13">
      <c r="A46" s="70" t="s">
        <v>27</v>
      </c>
      <c r="B46" s="70"/>
      <c r="C46" s="70"/>
      <c r="D46" s="70"/>
      <c r="E46" s="70"/>
    </row>
    <row r="48" spans="1:13">
      <c r="A48" s="71" t="s">
        <v>29</v>
      </c>
      <c r="B48" s="72" t="s">
        <v>2</v>
      </c>
      <c r="C48" s="72" t="s">
        <v>3</v>
      </c>
      <c r="D48" s="72"/>
      <c r="E48" s="72"/>
    </row>
    <row r="49" spans="1:5">
      <c r="A49" s="71"/>
      <c r="B49" s="72"/>
      <c r="C49" s="16" t="s">
        <v>40</v>
      </c>
      <c r="D49" s="16" t="s">
        <v>42</v>
      </c>
      <c r="E49" s="16" t="s">
        <v>53</v>
      </c>
    </row>
    <row r="50" spans="1: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>
      <c r="A51" s="3">
        <v>1</v>
      </c>
      <c r="B51" s="2" t="s">
        <v>19</v>
      </c>
      <c r="C51" s="19">
        <v>1341</v>
      </c>
      <c r="D51" s="19">
        <v>0</v>
      </c>
      <c r="E51" s="19">
        <v>0</v>
      </c>
    </row>
    <row r="52" spans="1:5" ht="27" customHeight="1">
      <c r="A52" s="3">
        <v>2</v>
      </c>
      <c r="B52" s="2" t="s">
        <v>31</v>
      </c>
      <c r="C52" s="19">
        <v>669</v>
      </c>
      <c r="D52" s="19">
        <v>0</v>
      </c>
      <c r="E52" s="19">
        <v>0</v>
      </c>
    </row>
    <row r="53" spans="1:5" ht="27" customHeight="1">
      <c r="A53" s="3">
        <v>3</v>
      </c>
      <c r="B53" s="2" t="s">
        <v>14</v>
      </c>
      <c r="C53" s="19">
        <v>671</v>
      </c>
      <c r="D53" s="19">
        <v>0</v>
      </c>
      <c r="E53" s="19">
        <v>0</v>
      </c>
    </row>
    <row r="54" spans="1:5" ht="27" customHeight="1">
      <c r="A54" s="3">
        <v>4</v>
      </c>
      <c r="B54" s="2" t="s">
        <v>5</v>
      </c>
      <c r="C54" s="19">
        <v>456</v>
      </c>
      <c r="D54" s="19">
        <v>0</v>
      </c>
      <c r="E54" s="19">
        <v>0</v>
      </c>
    </row>
    <row r="55" spans="1:5" ht="27" customHeight="1">
      <c r="A55" s="3">
        <v>5</v>
      </c>
      <c r="B55" s="2" t="s">
        <v>15</v>
      </c>
      <c r="C55" s="19">
        <v>15734</v>
      </c>
      <c r="D55" s="19">
        <v>0</v>
      </c>
      <c r="E55" s="19">
        <v>0</v>
      </c>
    </row>
    <row r="56" spans="1:5" ht="27" customHeight="1">
      <c r="A56" s="3">
        <v>6</v>
      </c>
      <c r="B56" s="2" t="s">
        <v>16</v>
      </c>
      <c r="C56" s="19">
        <v>8293</v>
      </c>
      <c r="D56" s="19">
        <v>0</v>
      </c>
      <c r="E56" s="19">
        <v>0</v>
      </c>
    </row>
    <row r="57" spans="1:5" ht="27" customHeight="1">
      <c r="A57" s="3">
        <v>7</v>
      </c>
      <c r="B57" s="2" t="s">
        <v>20</v>
      </c>
      <c r="C57" s="19">
        <v>10500</v>
      </c>
      <c r="D57" s="19">
        <v>0</v>
      </c>
      <c r="E57" s="19">
        <v>0</v>
      </c>
    </row>
    <row r="58" spans="1:5" ht="27" customHeight="1">
      <c r="A58" s="3">
        <v>8</v>
      </c>
      <c r="B58" s="2" t="s">
        <v>21</v>
      </c>
      <c r="C58" s="19">
        <v>1706</v>
      </c>
      <c r="D58" s="19">
        <v>0</v>
      </c>
      <c r="E58" s="19">
        <v>0</v>
      </c>
    </row>
    <row r="59" spans="1:5" ht="27" customHeight="1">
      <c r="A59" s="3">
        <v>9</v>
      </c>
      <c r="B59" s="2" t="s">
        <v>38</v>
      </c>
      <c r="C59" s="19">
        <v>842</v>
      </c>
      <c r="D59" s="19">
        <v>0</v>
      </c>
      <c r="E59" s="19">
        <v>0</v>
      </c>
    </row>
    <row r="60" spans="1:5" ht="27" customHeight="1">
      <c r="A60" s="3">
        <v>10</v>
      </c>
      <c r="B60" s="2" t="s">
        <v>6</v>
      </c>
      <c r="C60" s="19">
        <v>23771</v>
      </c>
      <c r="D60" s="19">
        <v>0</v>
      </c>
      <c r="E60" s="19">
        <v>0</v>
      </c>
    </row>
    <row r="61" spans="1:5" ht="27" customHeight="1">
      <c r="A61" s="3">
        <v>11</v>
      </c>
      <c r="B61" s="2" t="s">
        <v>7</v>
      </c>
      <c r="C61" s="19">
        <v>390</v>
      </c>
      <c r="D61" s="19">
        <v>0</v>
      </c>
      <c r="E61" s="19">
        <v>0</v>
      </c>
    </row>
    <row r="62" spans="1:5" ht="27" customHeight="1">
      <c r="A62" s="3">
        <v>12</v>
      </c>
      <c r="B62" s="2" t="s">
        <v>8</v>
      </c>
      <c r="C62" s="19">
        <v>686</v>
      </c>
      <c r="D62" s="19">
        <v>0</v>
      </c>
      <c r="E62" s="19">
        <v>0</v>
      </c>
    </row>
    <row r="63" spans="1:5" ht="27" customHeight="1">
      <c r="A63" s="3">
        <v>13</v>
      </c>
      <c r="B63" s="2" t="s">
        <v>22</v>
      </c>
      <c r="C63" s="19">
        <f>21813+11061</f>
        <v>32874</v>
      </c>
      <c r="D63" s="19">
        <v>0</v>
      </c>
      <c r="E63" s="19">
        <v>0</v>
      </c>
    </row>
    <row r="64" spans="1:5" ht="27" customHeight="1">
      <c r="A64" s="3">
        <v>14</v>
      </c>
      <c r="B64" s="2" t="s">
        <v>9</v>
      </c>
      <c r="C64" s="19">
        <v>21083</v>
      </c>
      <c r="D64" s="19">
        <v>0</v>
      </c>
      <c r="E64" s="19">
        <v>0</v>
      </c>
    </row>
    <row r="65" spans="1:5" ht="27" customHeight="1">
      <c r="A65" s="3">
        <v>15</v>
      </c>
      <c r="B65" s="2" t="s">
        <v>10</v>
      </c>
      <c r="C65" s="19">
        <v>639</v>
      </c>
      <c r="D65" s="19">
        <v>0</v>
      </c>
      <c r="E65" s="19">
        <v>0</v>
      </c>
    </row>
    <row r="66" spans="1:5" ht="27" customHeight="1">
      <c r="A66" s="3">
        <v>16</v>
      </c>
      <c r="B66" s="2" t="s">
        <v>17</v>
      </c>
      <c r="C66" s="19">
        <v>5989</v>
      </c>
      <c r="D66" s="19">
        <v>0</v>
      </c>
      <c r="E66" s="19">
        <v>0</v>
      </c>
    </row>
    <row r="67" spans="1:5" ht="27" customHeight="1">
      <c r="A67" s="3">
        <v>17</v>
      </c>
      <c r="B67" s="2" t="s">
        <v>11</v>
      </c>
      <c r="C67" s="19">
        <v>365</v>
      </c>
      <c r="D67" s="19">
        <v>0</v>
      </c>
      <c r="E67" s="19">
        <v>0</v>
      </c>
    </row>
    <row r="68" spans="1:5" ht="27.75" customHeight="1">
      <c r="A68" s="67" t="s">
        <v>12</v>
      </c>
      <c r="B68" s="68"/>
      <c r="C68" s="19">
        <f>SUM(C51:C67)</f>
        <v>126009</v>
      </c>
      <c r="D68" s="19">
        <f t="shared" ref="D68:E68" si="0">SUM(D51:D67)</f>
        <v>0</v>
      </c>
      <c r="E68" s="19">
        <f t="shared" si="0"/>
        <v>0</v>
      </c>
    </row>
    <row r="69" spans="1:5">
      <c r="A69" s="7"/>
      <c r="B69" s="7"/>
      <c r="C69" s="8"/>
      <c r="D69" s="8"/>
      <c r="E69" s="8"/>
    </row>
    <row r="70" spans="1:5">
      <c r="D70" s="6"/>
      <c r="E70" s="17" t="s">
        <v>18</v>
      </c>
    </row>
    <row r="71" spans="1:5">
      <c r="A71" s="69" t="s">
        <v>0</v>
      </c>
      <c r="B71" s="69"/>
      <c r="C71" s="69"/>
      <c r="D71" s="69"/>
      <c r="E71" s="69"/>
    </row>
    <row r="72" spans="1:5">
      <c r="A72" s="70" t="s">
        <v>43</v>
      </c>
      <c r="B72" s="70"/>
      <c r="C72" s="70"/>
      <c r="D72" s="70"/>
      <c r="E72" s="70"/>
    </row>
    <row r="73" spans="1:5">
      <c r="D73" s="6"/>
    </row>
    <row r="74" spans="1:5">
      <c r="A74" s="71" t="s">
        <v>29</v>
      </c>
      <c r="B74" s="72" t="s">
        <v>2</v>
      </c>
      <c r="C74" s="72" t="s">
        <v>3</v>
      </c>
      <c r="D74" s="72"/>
      <c r="E74" s="72"/>
    </row>
    <row r="75" spans="1:5">
      <c r="A75" s="71"/>
      <c r="B75" s="72"/>
      <c r="C75" s="16" t="s">
        <v>40</v>
      </c>
      <c r="D75" s="16" t="s">
        <v>42</v>
      </c>
      <c r="E75" s="16" t="s">
        <v>53</v>
      </c>
    </row>
    <row r="76" spans="1: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>
      <c r="A77" s="3">
        <v>1</v>
      </c>
      <c r="B77" s="2" t="s">
        <v>19</v>
      </c>
      <c r="C77" s="19">
        <v>1341</v>
      </c>
      <c r="D77" s="19">
        <v>0</v>
      </c>
      <c r="E77" s="19">
        <v>0</v>
      </c>
    </row>
    <row r="78" spans="1:5" ht="27" customHeight="1">
      <c r="A78" s="3">
        <v>2</v>
      </c>
      <c r="B78" s="2" t="s">
        <v>31</v>
      </c>
      <c r="C78" s="19">
        <v>669</v>
      </c>
      <c r="D78" s="19">
        <v>0</v>
      </c>
      <c r="E78" s="19">
        <v>0</v>
      </c>
    </row>
    <row r="79" spans="1:5" ht="27" customHeight="1">
      <c r="A79" s="3">
        <v>3</v>
      </c>
      <c r="B79" s="2" t="s">
        <v>14</v>
      </c>
      <c r="C79" s="19">
        <v>671</v>
      </c>
      <c r="D79" s="19">
        <v>0</v>
      </c>
      <c r="E79" s="19">
        <v>0</v>
      </c>
    </row>
    <row r="80" spans="1:5" ht="27" customHeight="1">
      <c r="A80" s="3">
        <v>4</v>
      </c>
      <c r="B80" s="2" t="s">
        <v>5</v>
      </c>
      <c r="C80" s="19">
        <v>456</v>
      </c>
      <c r="D80" s="19">
        <v>0</v>
      </c>
      <c r="E80" s="19">
        <v>0</v>
      </c>
    </row>
    <row r="81" spans="1:5" ht="27" customHeight="1">
      <c r="A81" s="3">
        <v>5</v>
      </c>
      <c r="B81" s="2" t="s">
        <v>15</v>
      </c>
      <c r="C81" s="19">
        <v>1054</v>
      </c>
      <c r="D81" s="19">
        <v>0</v>
      </c>
      <c r="E81" s="19">
        <v>0</v>
      </c>
    </row>
    <row r="82" spans="1:5" ht="27" customHeight="1">
      <c r="A82" s="3">
        <v>6</v>
      </c>
      <c r="B82" s="2" t="s">
        <v>16</v>
      </c>
      <c r="C82" s="19">
        <v>1108</v>
      </c>
      <c r="D82" s="19">
        <v>0</v>
      </c>
      <c r="E82" s="19">
        <v>0</v>
      </c>
    </row>
    <row r="83" spans="1:5" ht="27" customHeight="1">
      <c r="A83" s="3">
        <v>7</v>
      </c>
      <c r="B83" s="2" t="s">
        <v>20</v>
      </c>
      <c r="C83" s="19">
        <v>1798</v>
      </c>
      <c r="D83" s="19">
        <v>0</v>
      </c>
      <c r="E83" s="19">
        <v>0</v>
      </c>
    </row>
    <row r="84" spans="1:5" ht="27" customHeight="1">
      <c r="A84" s="3">
        <v>8</v>
      </c>
      <c r="B84" s="2" t="s">
        <v>21</v>
      </c>
      <c r="C84" s="19">
        <v>1706</v>
      </c>
      <c r="D84" s="19">
        <v>0</v>
      </c>
      <c r="E84" s="19">
        <v>0</v>
      </c>
    </row>
    <row r="85" spans="1:5" ht="27" customHeight="1">
      <c r="A85" s="3">
        <v>9</v>
      </c>
      <c r="B85" s="2" t="s">
        <v>38</v>
      </c>
      <c r="C85" s="19">
        <v>842</v>
      </c>
      <c r="D85" s="19">
        <v>0</v>
      </c>
      <c r="E85" s="19">
        <v>0</v>
      </c>
    </row>
    <row r="86" spans="1:5" ht="27" customHeight="1">
      <c r="A86" s="3">
        <v>10</v>
      </c>
      <c r="B86" s="2" t="s">
        <v>6</v>
      </c>
      <c r="C86" s="19">
        <v>698</v>
      </c>
      <c r="D86" s="19">
        <v>0</v>
      </c>
      <c r="E86" s="19">
        <v>0</v>
      </c>
    </row>
    <row r="87" spans="1:5" ht="27" customHeight="1">
      <c r="A87" s="3">
        <v>11</v>
      </c>
      <c r="B87" s="2" t="s">
        <v>7</v>
      </c>
      <c r="C87" s="19">
        <v>390</v>
      </c>
      <c r="D87" s="19">
        <v>0</v>
      </c>
      <c r="E87" s="19">
        <v>0</v>
      </c>
    </row>
    <row r="88" spans="1:5" ht="27" customHeight="1">
      <c r="A88" s="3">
        <v>12</v>
      </c>
      <c r="B88" s="2" t="s">
        <v>8</v>
      </c>
      <c r="C88" s="19">
        <v>686</v>
      </c>
      <c r="D88" s="19">
        <v>0</v>
      </c>
      <c r="E88" s="19">
        <v>0</v>
      </c>
    </row>
    <row r="89" spans="1:5" ht="27" customHeight="1">
      <c r="A89" s="3">
        <v>13</v>
      </c>
      <c r="B89" s="2" t="s">
        <v>22</v>
      </c>
      <c r="C89" s="19">
        <v>1140</v>
      </c>
      <c r="D89" s="19">
        <v>0</v>
      </c>
      <c r="E89" s="19">
        <v>0</v>
      </c>
    </row>
    <row r="90" spans="1:5" ht="27" customHeight="1">
      <c r="A90" s="3">
        <v>14</v>
      </c>
      <c r="B90" s="2" t="s">
        <v>9</v>
      </c>
      <c r="C90" s="19">
        <v>440</v>
      </c>
      <c r="D90" s="19">
        <v>0</v>
      </c>
      <c r="E90" s="19">
        <v>0</v>
      </c>
    </row>
    <row r="91" spans="1:5" ht="27" customHeight="1">
      <c r="A91" s="3">
        <v>15</v>
      </c>
      <c r="B91" s="2" t="s">
        <v>10</v>
      </c>
      <c r="C91" s="19">
        <v>639</v>
      </c>
      <c r="D91" s="19">
        <v>0</v>
      </c>
      <c r="E91" s="19">
        <v>0</v>
      </c>
    </row>
    <row r="92" spans="1:5" ht="27" customHeight="1">
      <c r="A92" s="3">
        <v>16</v>
      </c>
      <c r="B92" s="2" t="s">
        <v>17</v>
      </c>
      <c r="C92" s="19">
        <v>997</v>
      </c>
      <c r="D92" s="19">
        <v>0</v>
      </c>
      <c r="E92" s="19">
        <v>0</v>
      </c>
    </row>
    <row r="93" spans="1:5" ht="27" customHeight="1">
      <c r="A93" s="3">
        <v>17</v>
      </c>
      <c r="B93" s="2" t="s">
        <v>11</v>
      </c>
      <c r="C93" s="19">
        <v>365</v>
      </c>
      <c r="D93" s="19">
        <v>0</v>
      </c>
      <c r="E93" s="19">
        <v>0</v>
      </c>
    </row>
    <row r="94" spans="1:5" ht="27.75" customHeight="1">
      <c r="A94" s="67" t="s">
        <v>12</v>
      </c>
      <c r="B94" s="68"/>
      <c r="C94" s="19">
        <f>SUM(C77:C93)</f>
        <v>15000</v>
      </c>
      <c r="D94" s="19">
        <f>SUM(D77:D93)</f>
        <v>0</v>
      </c>
      <c r="E94" s="19">
        <f>SUM(E77:E93)</f>
        <v>0</v>
      </c>
    </row>
    <row r="95" spans="1:5">
      <c r="D95" s="6"/>
      <c r="E95" s="10"/>
    </row>
    <row r="96" spans="1:5">
      <c r="D96" s="6"/>
      <c r="E96" s="10" t="s">
        <v>25</v>
      </c>
    </row>
    <row r="97" spans="1:5">
      <c r="A97" s="69" t="s">
        <v>0</v>
      </c>
      <c r="B97" s="69"/>
      <c r="C97" s="69"/>
      <c r="D97" s="69"/>
      <c r="E97" s="69"/>
    </row>
    <row r="98" spans="1:5">
      <c r="A98" s="70" t="s">
        <v>44</v>
      </c>
      <c r="B98" s="70"/>
      <c r="C98" s="70"/>
      <c r="D98" s="70"/>
      <c r="E98" s="70"/>
    </row>
    <row r="99" spans="1:5">
      <c r="D99" s="6"/>
    </row>
    <row r="100" spans="1:5">
      <c r="A100" s="71" t="s">
        <v>29</v>
      </c>
      <c r="B100" s="72" t="s">
        <v>2</v>
      </c>
      <c r="C100" s="72" t="s">
        <v>3</v>
      </c>
      <c r="D100" s="72"/>
      <c r="E100" s="72"/>
    </row>
    <row r="101" spans="1:5">
      <c r="A101" s="71"/>
      <c r="B101" s="72"/>
      <c r="C101" s="16" t="s">
        <v>40</v>
      </c>
      <c r="D101" s="16" t="s">
        <v>42</v>
      </c>
      <c r="E101" s="16" t="s">
        <v>53</v>
      </c>
    </row>
    <row r="102" spans="1: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>
      <c r="A103" s="3">
        <v>1</v>
      </c>
      <c r="B103" s="2" t="s">
        <v>19</v>
      </c>
      <c r="C103" s="19">
        <v>281341</v>
      </c>
      <c r="D103" s="19">
        <v>0</v>
      </c>
      <c r="E103" s="19">
        <v>0</v>
      </c>
    </row>
    <row r="104" spans="1:5" ht="27" customHeight="1">
      <c r="A104" s="3">
        <v>2</v>
      </c>
      <c r="B104" s="2" t="s">
        <v>31</v>
      </c>
      <c r="C104" s="19">
        <v>110669</v>
      </c>
      <c r="D104" s="19">
        <v>0</v>
      </c>
      <c r="E104" s="19">
        <v>0</v>
      </c>
    </row>
    <row r="105" spans="1:5" ht="27" customHeight="1">
      <c r="A105" s="3">
        <v>3</v>
      </c>
      <c r="B105" s="2" t="s">
        <v>14</v>
      </c>
      <c r="C105" s="19">
        <v>80671</v>
      </c>
      <c r="D105" s="19">
        <v>0</v>
      </c>
      <c r="E105" s="19">
        <v>0</v>
      </c>
    </row>
    <row r="106" spans="1:5" ht="27" customHeight="1">
      <c r="A106" s="3">
        <v>4</v>
      </c>
      <c r="B106" s="2" t="s">
        <v>5</v>
      </c>
      <c r="C106" s="19">
        <v>456</v>
      </c>
      <c r="D106" s="19">
        <v>0</v>
      </c>
      <c r="E106" s="19">
        <v>0</v>
      </c>
    </row>
    <row r="107" spans="1:5" ht="27" customHeight="1">
      <c r="A107" s="3">
        <v>5</v>
      </c>
      <c r="B107" s="2" t="s">
        <v>15</v>
      </c>
      <c r="C107" s="19">
        <v>1054</v>
      </c>
      <c r="D107" s="19">
        <v>0</v>
      </c>
      <c r="E107" s="19">
        <v>0</v>
      </c>
    </row>
    <row r="108" spans="1:5" ht="27" customHeight="1">
      <c r="A108" s="3">
        <v>6</v>
      </c>
      <c r="B108" s="2" t="s">
        <v>16</v>
      </c>
      <c r="C108" s="19">
        <v>101108</v>
      </c>
      <c r="D108" s="19">
        <v>0</v>
      </c>
      <c r="E108" s="19">
        <v>0</v>
      </c>
    </row>
    <row r="109" spans="1:5" ht="27" customHeight="1">
      <c r="A109" s="3">
        <v>7</v>
      </c>
      <c r="B109" s="2" t="s">
        <v>20</v>
      </c>
      <c r="C109" s="19">
        <v>1798</v>
      </c>
      <c r="D109" s="19">
        <v>0</v>
      </c>
      <c r="E109" s="19">
        <v>0</v>
      </c>
    </row>
    <row r="110" spans="1:5" ht="27" customHeight="1">
      <c r="A110" s="3">
        <v>8</v>
      </c>
      <c r="B110" s="2" t="s">
        <v>21</v>
      </c>
      <c r="C110" s="19">
        <v>1706</v>
      </c>
      <c r="D110" s="19">
        <v>0</v>
      </c>
      <c r="E110" s="19">
        <v>0</v>
      </c>
    </row>
    <row r="111" spans="1:5" ht="27" customHeight="1">
      <c r="A111" s="3">
        <v>9</v>
      </c>
      <c r="B111" s="2" t="s">
        <v>38</v>
      </c>
      <c r="C111" s="19">
        <v>210842</v>
      </c>
      <c r="D111" s="19">
        <v>0</v>
      </c>
      <c r="E111" s="19">
        <v>0</v>
      </c>
    </row>
    <row r="112" spans="1:5" ht="27" customHeight="1">
      <c r="A112" s="3">
        <v>10</v>
      </c>
      <c r="B112" s="2" t="s">
        <v>6</v>
      </c>
      <c r="C112" s="19">
        <v>698</v>
      </c>
      <c r="D112" s="19">
        <v>0</v>
      </c>
      <c r="E112" s="19">
        <v>0</v>
      </c>
    </row>
    <row r="113" spans="1:5" ht="27" customHeight="1">
      <c r="A113" s="3">
        <v>11</v>
      </c>
      <c r="B113" s="2" t="s">
        <v>7</v>
      </c>
      <c r="C113" s="19">
        <f>60390+833700</f>
        <v>894090</v>
      </c>
      <c r="D113" s="19">
        <v>0</v>
      </c>
      <c r="E113" s="19">
        <v>0</v>
      </c>
    </row>
    <row r="114" spans="1:5" ht="27" customHeight="1">
      <c r="A114" s="3">
        <v>12</v>
      </c>
      <c r="B114" s="2" t="s">
        <v>8</v>
      </c>
      <c r="C114" s="19">
        <f>686+19807</f>
        <v>20493</v>
      </c>
      <c r="D114" s="19">
        <v>0</v>
      </c>
      <c r="E114" s="19">
        <v>0</v>
      </c>
    </row>
    <row r="115" spans="1:5" ht="27" customHeight="1">
      <c r="A115" s="3">
        <v>13</v>
      </c>
      <c r="B115" s="2" t="s">
        <v>22</v>
      </c>
      <c r="C115" s="19">
        <v>101140</v>
      </c>
      <c r="D115" s="19">
        <v>0</v>
      </c>
      <c r="E115" s="19">
        <v>0</v>
      </c>
    </row>
    <row r="116" spans="1:5" ht="27" customHeight="1">
      <c r="A116" s="3">
        <v>14</v>
      </c>
      <c r="B116" s="2" t="s">
        <v>9</v>
      </c>
      <c r="C116" s="19">
        <v>440</v>
      </c>
      <c r="D116" s="19">
        <v>0</v>
      </c>
      <c r="E116" s="19">
        <v>0</v>
      </c>
    </row>
    <row r="117" spans="1:5" ht="27" customHeight="1">
      <c r="A117" s="3">
        <v>15</v>
      </c>
      <c r="B117" s="2" t="s">
        <v>10</v>
      </c>
      <c r="C117" s="19">
        <v>89639</v>
      </c>
      <c r="D117" s="19">
        <v>0</v>
      </c>
      <c r="E117" s="19">
        <v>0</v>
      </c>
    </row>
    <row r="118" spans="1:5" ht="27" customHeight="1">
      <c r="A118" s="3">
        <v>16</v>
      </c>
      <c r="B118" s="2" t="s">
        <v>17</v>
      </c>
      <c r="C118" s="19">
        <f>185997+833700</f>
        <v>1019697</v>
      </c>
      <c r="D118" s="19">
        <v>0</v>
      </c>
      <c r="E118" s="19">
        <v>0</v>
      </c>
    </row>
    <row r="119" spans="1:5" ht="27" customHeight="1">
      <c r="A119" s="3">
        <v>17</v>
      </c>
      <c r="B119" s="2" t="s">
        <v>11</v>
      </c>
      <c r="C119" s="19">
        <v>365</v>
      </c>
      <c r="D119" s="19">
        <v>0</v>
      </c>
      <c r="E119" s="19">
        <v>0</v>
      </c>
    </row>
    <row r="120" spans="1:5" ht="27.75" customHeight="1">
      <c r="A120" s="67" t="s">
        <v>12</v>
      </c>
      <c r="B120" s="68"/>
      <c r="C120" s="19">
        <f>SUM(C103:C119)</f>
        <v>2916207</v>
      </c>
      <c r="D120" s="19">
        <f>SUM(D103:D119)</f>
        <v>0</v>
      </c>
      <c r="E120" s="19">
        <f>SUM(E103:E119)</f>
        <v>0</v>
      </c>
    </row>
    <row r="121" spans="1:5">
      <c r="D121" s="6"/>
      <c r="E121" s="10"/>
    </row>
    <row r="122" spans="1:5">
      <c r="D122" s="6"/>
      <c r="E122" s="10" t="s">
        <v>26</v>
      </c>
    </row>
    <row r="123" spans="1:5">
      <c r="A123" s="69" t="s">
        <v>0</v>
      </c>
      <c r="B123" s="69"/>
      <c r="C123" s="69"/>
      <c r="D123" s="69"/>
      <c r="E123" s="69"/>
    </row>
    <row r="124" spans="1:5">
      <c r="A124" s="70" t="s">
        <v>45</v>
      </c>
      <c r="B124" s="70"/>
      <c r="C124" s="70"/>
      <c r="D124" s="70"/>
      <c r="E124" s="70"/>
    </row>
    <row r="125" spans="1:5">
      <c r="D125" s="6"/>
    </row>
    <row r="126" spans="1:5">
      <c r="A126" s="71" t="s">
        <v>29</v>
      </c>
      <c r="B126" s="72" t="s">
        <v>2</v>
      </c>
      <c r="C126" s="72" t="s">
        <v>3</v>
      </c>
      <c r="D126" s="72"/>
      <c r="E126" s="72"/>
    </row>
    <row r="127" spans="1:5">
      <c r="A127" s="71"/>
      <c r="B127" s="72"/>
      <c r="C127" s="16" t="s">
        <v>40</v>
      </c>
      <c r="D127" s="16" t="s">
        <v>42</v>
      </c>
      <c r="E127" s="16" t="s">
        <v>53</v>
      </c>
    </row>
    <row r="128" spans="1: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>
      <c r="A129" s="3">
        <v>1</v>
      </c>
      <c r="B129" s="2" t="s">
        <v>19</v>
      </c>
      <c r="C129" s="19">
        <v>291341</v>
      </c>
      <c r="D129" s="19">
        <v>0</v>
      </c>
      <c r="E129" s="19">
        <v>0</v>
      </c>
    </row>
    <row r="130" spans="1:5" ht="27" customHeight="1">
      <c r="A130" s="3">
        <v>2</v>
      </c>
      <c r="B130" s="2" t="s">
        <v>31</v>
      </c>
      <c r="C130" s="19">
        <f>42669+44019</f>
        <v>86688</v>
      </c>
      <c r="D130" s="19">
        <v>0</v>
      </c>
      <c r="E130" s="19">
        <v>0</v>
      </c>
    </row>
    <row r="131" spans="1:5" ht="27" customHeight="1">
      <c r="A131" s="3">
        <v>3</v>
      </c>
      <c r="B131" s="2" t="s">
        <v>14</v>
      </c>
      <c r="C131" s="19">
        <v>671</v>
      </c>
      <c r="D131" s="19">
        <v>0</v>
      </c>
      <c r="E131" s="19">
        <v>0</v>
      </c>
    </row>
    <row r="132" spans="1:5" ht="27" customHeight="1">
      <c r="A132" s="3">
        <v>4</v>
      </c>
      <c r="B132" s="2" t="s">
        <v>5</v>
      </c>
      <c r="C132" s="19">
        <v>456</v>
      </c>
      <c r="D132" s="19">
        <v>0</v>
      </c>
      <c r="E132" s="19">
        <v>0</v>
      </c>
    </row>
    <row r="133" spans="1:5" ht="27" customHeight="1">
      <c r="A133" s="3">
        <v>5</v>
      </c>
      <c r="B133" s="2" t="s">
        <v>15</v>
      </c>
      <c r="C133" s="19">
        <v>1054</v>
      </c>
      <c r="D133" s="19">
        <v>0</v>
      </c>
      <c r="E133" s="19">
        <v>0</v>
      </c>
    </row>
    <row r="134" spans="1:5" ht="27" customHeight="1">
      <c r="A134" s="3">
        <v>6</v>
      </c>
      <c r="B134" s="2" t="s">
        <v>16</v>
      </c>
      <c r="C134" s="19">
        <v>231108</v>
      </c>
      <c r="D134" s="19">
        <v>0</v>
      </c>
      <c r="E134" s="19">
        <v>0</v>
      </c>
    </row>
    <row r="135" spans="1:5" ht="27" customHeight="1">
      <c r="A135" s="3">
        <v>7</v>
      </c>
      <c r="B135" s="2" t="s">
        <v>20</v>
      </c>
      <c r="C135" s="19">
        <v>201798</v>
      </c>
      <c r="D135" s="19">
        <v>0</v>
      </c>
      <c r="E135" s="19">
        <v>0</v>
      </c>
    </row>
    <row r="136" spans="1:5" ht="27" customHeight="1">
      <c r="A136" s="3">
        <v>8</v>
      </c>
      <c r="B136" s="2" t="s">
        <v>21</v>
      </c>
      <c r="C136" s="19">
        <v>1706</v>
      </c>
      <c r="D136" s="19">
        <v>0</v>
      </c>
      <c r="E136" s="19">
        <v>0</v>
      </c>
    </row>
    <row r="137" spans="1:5" ht="27" customHeight="1">
      <c r="A137" s="3">
        <v>9</v>
      </c>
      <c r="B137" s="2" t="s">
        <v>38</v>
      </c>
      <c r="C137" s="19">
        <v>320842</v>
      </c>
      <c r="D137" s="19">
        <v>0</v>
      </c>
      <c r="E137" s="19">
        <v>0</v>
      </c>
    </row>
    <row r="138" spans="1:5" ht="27" customHeight="1">
      <c r="A138" s="3">
        <v>10</v>
      </c>
      <c r="B138" s="2" t="s">
        <v>6</v>
      </c>
      <c r="C138" s="19">
        <v>15698</v>
      </c>
      <c r="D138" s="19">
        <v>0</v>
      </c>
      <c r="E138" s="19">
        <v>0</v>
      </c>
    </row>
    <row r="139" spans="1:5" ht="27" customHeight="1">
      <c r="A139" s="3">
        <v>11</v>
      </c>
      <c r="B139" s="2" t="s">
        <v>7</v>
      </c>
      <c r="C139" s="19">
        <v>96390</v>
      </c>
      <c r="D139" s="19">
        <v>0</v>
      </c>
      <c r="E139" s="19">
        <v>0</v>
      </c>
    </row>
    <row r="140" spans="1:5" ht="27" customHeight="1">
      <c r="A140" s="3">
        <v>12</v>
      </c>
      <c r="B140" s="2" t="s">
        <v>8</v>
      </c>
      <c r="C140" s="19">
        <f>30686+20864</f>
        <v>51550</v>
      </c>
      <c r="D140" s="19">
        <v>0</v>
      </c>
      <c r="E140" s="19">
        <v>0</v>
      </c>
    </row>
    <row r="141" spans="1:5" ht="27" customHeight="1">
      <c r="A141" s="3">
        <v>13</v>
      </c>
      <c r="B141" s="2" t="s">
        <v>22</v>
      </c>
      <c r="C141" s="19">
        <v>151140</v>
      </c>
      <c r="D141" s="19">
        <v>0</v>
      </c>
      <c r="E141" s="19">
        <v>0</v>
      </c>
    </row>
    <row r="142" spans="1:5" ht="27" customHeight="1">
      <c r="A142" s="3">
        <v>14</v>
      </c>
      <c r="B142" s="2" t="s">
        <v>9</v>
      </c>
      <c r="C142" s="19">
        <f>1143366+42440</f>
        <v>1185806</v>
      </c>
      <c r="D142" s="19">
        <v>0</v>
      </c>
      <c r="E142" s="19">
        <v>0</v>
      </c>
    </row>
    <row r="143" spans="1:5" ht="27" customHeight="1">
      <c r="A143" s="3">
        <v>15</v>
      </c>
      <c r="B143" s="2" t="s">
        <v>10</v>
      </c>
      <c r="C143" s="19">
        <v>149239</v>
      </c>
      <c r="D143" s="19">
        <v>0</v>
      </c>
      <c r="E143" s="19">
        <v>0</v>
      </c>
    </row>
    <row r="144" spans="1:5" ht="27" customHeight="1">
      <c r="A144" s="3">
        <v>16</v>
      </c>
      <c r="B144" s="2" t="s">
        <v>17</v>
      </c>
      <c r="C144" s="19">
        <v>90997</v>
      </c>
      <c r="D144" s="19">
        <v>0</v>
      </c>
      <c r="E144" s="19">
        <v>0</v>
      </c>
    </row>
    <row r="145" spans="1:5" ht="27" customHeight="1">
      <c r="A145" s="3">
        <v>17</v>
      </c>
      <c r="B145" s="2" t="s">
        <v>11</v>
      </c>
      <c r="C145" s="19">
        <f>150365+19200</f>
        <v>169565</v>
      </c>
      <c r="D145" s="19">
        <v>0</v>
      </c>
      <c r="E145" s="19">
        <v>0</v>
      </c>
    </row>
    <row r="146" spans="1:5" ht="27.75" customHeight="1">
      <c r="A146" s="67" t="s">
        <v>12</v>
      </c>
      <c r="B146" s="68"/>
      <c r="C146" s="19">
        <f>SUM(C129:C145)</f>
        <v>3046049</v>
      </c>
      <c r="D146" s="19">
        <f t="shared" ref="D146:E146" si="1">SUM(D129:D145)</f>
        <v>0</v>
      </c>
      <c r="E146" s="19">
        <f t="shared" si="1"/>
        <v>0</v>
      </c>
    </row>
    <row r="147" spans="1:5">
      <c r="A147" s="7"/>
      <c r="B147" s="7"/>
      <c r="C147" s="8"/>
      <c r="D147" s="8"/>
      <c r="E147" s="8"/>
    </row>
    <row r="148" spans="1:5">
      <c r="E148" s="10" t="s">
        <v>28</v>
      </c>
    </row>
    <row r="149" spans="1:5">
      <c r="A149" s="69" t="s">
        <v>0</v>
      </c>
      <c r="B149" s="69"/>
      <c r="C149" s="69"/>
      <c r="D149" s="69"/>
      <c r="E149" s="69"/>
    </row>
    <row r="150" spans="1:5" ht="38.25" customHeight="1">
      <c r="A150" s="73" t="s">
        <v>48</v>
      </c>
      <c r="B150" s="73"/>
      <c r="C150" s="73"/>
      <c r="D150" s="73"/>
      <c r="E150" s="73"/>
    </row>
    <row r="152" spans="1:5">
      <c r="A152" s="71" t="s">
        <v>29</v>
      </c>
      <c r="B152" s="72" t="s">
        <v>2</v>
      </c>
      <c r="C152" s="72" t="s">
        <v>3</v>
      </c>
      <c r="D152" s="72"/>
      <c r="E152" s="72"/>
    </row>
    <row r="153" spans="1:5">
      <c r="A153" s="71"/>
      <c r="B153" s="72"/>
      <c r="C153" s="16" t="s">
        <v>40</v>
      </c>
      <c r="D153" s="16" t="s">
        <v>42</v>
      </c>
      <c r="E153" s="16" t="s">
        <v>53</v>
      </c>
    </row>
    <row r="154" spans="1:5">
      <c r="A154" s="1">
        <v>1</v>
      </c>
      <c r="B154" s="3">
        <v>2</v>
      </c>
      <c r="C154" s="48">
        <v>3</v>
      </c>
      <c r="D154" s="48">
        <v>4</v>
      </c>
      <c r="E154" s="48">
        <v>5</v>
      </c>
    </row>
    <row r="155" spans="1:5" ht="27" customHeight="1">
      <c r="A155" s="3">
        <v>1</v>
      </c>
      <c r="B155" s="24" t="s">
        <v>19</v>
      </c>
      <c r="C155" s="19">
        <f>131341+44000</f>
        <v>175341</v>
      </c>
      <c r="D155" s="19">
        <v>0</v>
      </c>
      <c r="E155" s="19">
        <v>0</v>
      </c>
    </row>
    <row r="156" spans="1:5" ht="27" customHeight="1">
      <c r="A156" s="3">
        <v>2</v>
      </c>
      <c r="B156" s="24" t="s">
        <v>31</v>
      </c>
      <c r="C156" s="19">
        <v>50669</v>
      </c>
      <c r="D156" s="19">
        <v>0</v>
      </c>
      <c r="E156" s="19">
        <v>0</v>
      </c>
    </row>
    <row r="157" spans="1:5" ht="27" customHeight="1">
      <c r="A157" s="3">
        <v>3</v>
      </c>
      <c r="B157" s="24" t="s">
        <v>14</v>
      </c>
      <c r="C157" s="19">
        <v>671</v>
      </c>
      <c r="D157" s="19">
        <v>0</v>
      </c>
      <c r="E157" s="19">
        <v>0</v>
      </c>
    </row>
    <row r="158" spans="1:5" ht="27" customHeight="1">
      <c r="A158" s="3">
        <v>4</v>
      </c>
      <c r="B158" s="24" t="s">
        <v>5</v>
      </c>
      <c r="C158" s="19">
        <v>456</v>
      </c>
      <c r="D158" s="19">
        <v>0</v>
      </c>
      <c r="E158" s="19">
        <v>0</v>
      </c>
    </row>
    <row r="159" spans="1:5" ht="27" customHeight="1">
      <c r="A159" s="3">
        <v>5</v>
      </c>
      <c r="B159" s="24" t="s">
        <v>15</v>
      </c>
      <c r="C159" s="19">
        <v>1054</v>
      </c>
      <c r="D159" s="19">
        <v>0</v>
      </c>
      <c r="E159" s="19">
        <v>0</v>
      </c>
    </row>
    <row r="160" spans="1:5" ht="27" customHeight="1">
      <c r="A160" s="3">
        <v>6</v>
      </c>
      <c r="B160" s="24" t="s">
        <v>16</v>
      </c>
      <c r="C160" s="19">
        <v>1108</v>
      </c>
      <c r="D160" s="19">
        <v>0</v>
      </c>
      <c r="E160" s="19">
        <v>0</v>
      </c>
    </row>
    <row r="161" spans="1:5" ht="27" customHeight="1">
      <c r="A161" s="3">
        <v>7</v>
      </c>
      <c r="B161" s="24" t="s">
        <v>20</v>
      </c>
      <c r="C161" s="19">
        <v>1798</v>
      </c>
      <c r="D161" s="19">
        <v>0</v>
      </c>
      <c r="E161" s="19">
        <v>0</v>
      </c>
    </row>
    <row r="162" spans="1:5" ht="27" customHeight="1">
      <c r="A162" s="3">
        <v>8</v>
      </c>
      <c r="B162" s="24" t="s">
        <v>21</v>
      </c>
      <c r="C162" s="19">
        <v>1706</v>
      </c>
      <c r="D162" s="19">
        <v>0</v>
      </c>
      <c r="E162" s="19">
        <v>0</v>
      </c>
    </row>
    <row r="163" spans="1:5" ht="27" customHeight="1">
      <c r="A163" s="3">
        <v>9</v>
      </c>
      <c r="B163" s="2" t="s">
        <v>38</v>
      </c>
      <c r="C163" s="19">
        <v>842</v>
      </c>
      <c r="D163" s="19">
        <v>0</v>
      </c>
      <c r="E163" s="19">
        <v>0</v>
      </c>
    </row>
    <row r="164" spans="1:5" ht="27" customHeight="1">
      <c r="A164" s="3">
        <v>10</v>
      </c>
      <c r="B164" s="2" t="s">
        <v>6</v>
      </c>
      <c r="C164" s="19">
        <v>698</v>
      </c>
      <c r="D164" s="19">
        <v>0</v>
      </c>
      <c r="E164" s="19">
        <v>0</v>
      </c>
    </row>
    <row r="165" spans="1:5" ht="27" customHeight="1">
      <c r="A165" s="3">
        <v>11</v>
      </c>
      <c r="B165" s="24" t="s">
        <v>7</v>
      </c>
      <c r="C165" s="19">
        <v>390</v>
      </c>
      <c r="D165" s="19">
        <v>0</v>
      </c>
      <c r="E165" s="19">
        <v>0</v>
      </c>
    </row>
    <row r="166" spans="1:5" ht="27" customHeight="1">
      <c r="A166" s="3">
        <v>12</v>
      </c>
      <c r="B166" s="24" t="s">
        <v>8</v>
      </c>
      <c r="C166" s="19">
        <v>686</v>
      </c>
      <c r="D166" s="19">
        <v>0</v>
      </c>
      <c r="E166" s="19">
        <v>0</v>
      </c>
    </row>
    <row r="167" spans="1:5" ht="27" customHeight="1">
      <c r="A167" s="3">
        <v>13</v>
      </c>
      <c r="B167" s="24" t="s">
        <v>22</v>
      </c>
      <c r="C167" s="19">
        <v>1140</v>
      </c>
      <c r="D167" s="19">
        <v>0</v>
      </c>
      <c r="E167" s="19">
        <v>0</v>
      </c>
    </row>
    <row r="168" spans="1:5" ht="27" customHeight="1">
      <c r="A168" s="3">
        <v>14</v>
      </c>
      <c r="B168" s="24" t="s">
        <v>9</v>
      </c>
      <c r="C168" s="19">
        <v>440</v>
      </c>
      <c r="D168" s="19">
        <v>0</v>
      </c>
      <c r="E168" s="19">
        <v>0</v>
      </c>
    </row>
    <row r="169" spans="1:5" ht="27" customHeight="1">
      <c r="A169" s="3">
        <v>15</v>
      </c>
      <c r="B169" s="24" t="s">
        <v>10</v>
      </c>
      <c r="C169" s="19">
        <v>50639</v>
      </c>
      <c r="D169" s="19">
        <v>0</v>
      </c>
      <c r="E169" s="19">
        <v>0</v>
      </c>
    </row>
    <row r="170" spans="1:5" ht="27" customHeight="1">
      <c r="A170" s="3">
        <v>16</v>
      </c>
      <c r="B170" s="24" t="s">
        <v>17</v>
      </c>
      <c r="C170" s="19">
        <f>130997-44000</f>
        <v>86997</v>
      </c>
      <c r="D170" s="19">
        <v>0</v>
      </c>
      <c r="E170" s="19">
        <v>0</v>
      </c>
    </row>
    <row r="171" spans="1:5" ht="27" customHeight="1">
      <c r="A171" s="3">
        <v>17</v>
      </c>
      <c r="B171" s="24" t="s">
        <v>11</v>
      </c>
      <c r="C171" s="19">
        <v>365</v>
      </c>
      <c r="D171" s="19">
        <v>0</v>
      </c>
      <c r="E171" s="19">
        <v>0</v>
      </c>
    </row>
    <row r="172" spans="1:5" ht="27.75" customHeight="1">
      <c r="A172" s="74" t="s">
        <v>12</v>
      </c>
      <c r="B172" s="75"/>
      <c r="C172" s="19">
        <f>SUM(C155:C171)</f>
        <v>375000</v>
      </c>
      <c r="D172" s="19">
        <f t="shared" ref="D172:E172" si="2">SUM(D155:D171)</f>
        <v>0</v>
      </c>
      <c r="E172" s="19">
        <f t="shared" si="2"/>
        <v>0</v>
      </c>
    </row>
    <row r="173" spans="1:5">
      <c r="A173" s="7"/>
      <c r="B173" s="20"/>
      <c r="C173" s="21"/>
      <c r="D173" s="21"/>
      <c r="E173" s="21"/>
    </row>
    <row r="174" spans="1:5">
      <c r="A174" s="7"/>
      <c r="B174" s="20"/>
      <c r="C174" s="21"/>
      <c r="D174" s="21"/>
      <c r="E174" s="10" t="s">
        <v>33</v>
      </c>
    </row>
    <row r="175" spans="1:5">
      <c r="A175" s="7"/>
      <c r="B175" s="20"/>
      <c r="C175" s="21"/>
      <c r="D175" s="21"/>
      <c r="E175" s="21"/>
    </row>
    <row r="176" spans="1:5">
      <c r="A176" s="69" t="s">
        <v>0</v>
      </c>
      <c r="B176" s="69"/>
      <c r="C176" s="69"/>
      <c r="D176" s="69"/>
      <c r="E176" s="69"/>
    </row>
    <row r="177" spans="1:5" ht="39" customHeight="1">
      <c r="A177" s="70" t="s">
        <v>49</v>
      </c>
      <c r="B177" s="70"/>
      <c r="C177" s="70"/>
      <c r="D177" s="70"/>
      <c r="E177" s="70"/>
    </row>
    <row r="179" spans="1:5">
      <c r="A179" s="71" t="s">
        <v>29</v>
      </c>
      <c r="B179" s="72" t="s">
        <v>2</v>
      </c>
      <c r="C179" s="72" t="s">
        <v>3</v>
      </c>
      <c r="D179" s="72"/>
      <c r="E179" s="72"/>
    </row>
    <row r="180" spans="1:5">
      <c r="A180" s="71"/>
      <c r="B180" s="72"/>
      <c r="C180" s="16" t="s">
        <v>40</v>
      </c>
      <c r="D180" s="16" t="s">
        <v>42</v>
      </c>
      <c r="E180" s="16" t="s">
        <v>53</v>
      </c>
    </row>
    <row r="181" spans="1: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>
      <c r="A182" s="3">
        <v>1</v>
      </c>
      <c r="B182" s="24" t="s">
        <v>19</v>
      </c>
      <c r="C182" s="19">
        <v>142041</v>
      </c>
      <c r="D182" s="19">
        <v>0</v>
      </c>
      <c r="E182" s="19">
        <v>0</v>
      </c>
    </row>
    <row r="183" spans="1:5" ht="27" customHeight="1">
      <c r="A183" s="3">
        <v>2</v>
      </c>
      <c r="B183" s="24" t="s">
        <v>31</v>
      </c>
      <c r="C183" s="19">
        <v>84669</v>
      </c>
      <c r="D183" s="19">
        <v>0</v>
      </c>
      <c r="E183" s="19">
        <v>0</v>
      </c>
    </row>
    <row r="184" spans="1:5" ht="27" customHeight="1">
      <c r="A184" s="3">
        <v>3</v>
      </c>
      <c r="B184" s="24" t="s">
        <v>14</v>
      </c>
      <c r="C184" s="19">
        <v>96971</v>
      </c>
      <c r="D184" s="19">
        <v>0</v>
      </c>
      <c r="E184" s="19">
        <v>0</v>
      </c>
    </row>
    <row r="185" spans="1:5" ht="27" customHeight="1">
      <c r="A185" s="3">
        <v>4</v>
      </c>
      <c r="B185" s="24" t="s">
        <v>5</v>
      </c>
      <c r="C185" s="19">
        <v>61956</v>
      </c>
      <c r="D185" s="19">
        <v>0</v>
      </c>
      <c r="E185" s="19">
        <v>0</v>
      </c>
    </row>
    <row r="186" spans="1:5" ht="27" customHeight="1">
      <c r="A186" s="3">
        <v>5</v>
      </c>
      <c r="B186" s="24" t="s">
        <v>15</v>
      </c>
      <c r="C186" s="19">
        <v>118594</v>
      </c>
      <c r="D186" s="19">
        <v>0</v>
      </c>
      <c r="E186" s="19">
        <v>0</v>
      </c>
    </row>
    <row r="187" spans="1:5" ht="27" customHeight="1">
      <c r="A187" s="3">
        <v>6</v>
      </c>
      <c r="B187" s="24" t="s">
        <v>16</v>
      </c>
      <c r="C187" s="19">
        <v>161608</v>
      </c>
      <c r="D187" s="19">
        <v>0</v>
      </c>
      <c r="E187" s="19">
        <v>0</v>
      </c>
    </row>
    <row r="188" spans="1:5" ht="27" customHeight="1">
      <c r="A188" s="3">
        <v>7</v>
      </c>
      <c r="B188" s="24" t="s">
        <v>20</v>
      </c>
      <c r="C188" s="19">
        <v>290698</v>
      </c>
      <c r="D188" s="19">
        <v>0</v>
      </c>
      <c r="E188" s="19">
        <v>0</v>
      </c>
    </row>
    <row r="189" spans="1:5" ht="27" customHeight="1">
      <c r="A189" s="3">
        <v>8</v>
      </c>
      <c r="B189" s="24" t="s">
        <v>21</v>
      </c>
      <c r="C189" s="19">
        <v>226406</v>
      </c>
      <c r="D189" s="19">
        <v>0</v>
      </c>
      <c r="E189" s="19">
        <v>0</v>
      </c>
    </row>
    <row r="190" spans="1:5" ht="27" customHeight="1">
      <c r="A190" s="3">
        <v>9</v>
      </c>
      <c r="B190" s="2" t="s">
        <v>38</v>
      </c>
      <c r="C190" s="19">
        <v>106642</v>
      </c>
      <c r="D190" s="19">
        <v>0</v>
      </c>
      <c r="E190" s="19">
        <v>0</v>
      </c>
    </row>
    <row r="191" spans="1:5" ht="27" customHeight="1">
      <c r="A191" s="3">
        <v>10</v>
      </c>
      <c r="B191" s="2" t="s">
        <v>6</v>
      </c>
      <c r="C191" s="19">
        <v>84698</v>
      </c>
      <c r="D191" s="19">
        <v>0</v>
      </c>
      <c r="E191" s="19">
        <v>0</v>
      </c>
    </row>
    <row r="192" spans="1:5" ht="27" customHeight="1">
      <c r="A192" s="3">
        <v>11</v>
      </c>
      <c r="B192" s="24" t="s">
        <v>7</v>
      </c>
      <c r="C192" s="19">
        <v>84390</v>
      </c>
      <c r="D192" s="19">
        <v>0</v>
      </c>
      <c r="E192" s="19">
        <v>0</v>
      </c>
    </row>
    <row r="193" spans="1:8" ht="27" customHeight="1">
      <c r="A193" s="3">
        <v>12</v>
      </c>
      <c r="B193" s="24" t="s">
        <v>8</v>
      </c>
      <c r="C193" s="19">
        <v>84686</v>
      </c>
      <c r="D193" s="19">
        <v>0</v>
      </c>
      <c r="E193" s="19">
        <v>0</v>
      </c>
    </row>
    <row r="194" spans="1:8" ht="27" customHeight="1">
      <c r="A194" s="3">
        <v>13</v>
      </c>
      <c r="B194" s="24" t="s">
        <v>22</v>
      </c>
      <c r="C194" s="19">
        <v>161640</v>
      </c>
      <c r="D194" s="19">
        <v>0</v>
      </c>
      <c r="E194" s="19">
        <v>0</v>
      </c>
    </row>
    <row r="195" spans="1:8" ht="27" customHeight="1">
      <c r="A195" s="3">
        <v>14</v>
      </c>
      <c r="B195" s="24" t="s">
        <v>9</v>
      </c>
      <c r="C195" s="19">
        <v>72140</v>
      </c>
      <c r="D195" s="19">
        <v>0</v>
      </c>
      <c r="E195" s="19">
        <v>0</v>
      </c>
    </row>
    <row r="196" spans="1:8" ht="27" customHeight="1">
      <c r="A196" s="3">
        <v>15</v>
      </c>
      <c r="B196" s="24" t="s">
        <v>10</v>
      </c>
      <c r="C196" s="19">
        <v>72339</v>
      </c>
      <c r="D196" s="19">
        <v>0</v>
      </c>
      <c r="E196" s="19">
        <v>0</v>
      </c>
    </row>
    <row r="197" spans="1:8" ht="27" customHeight="1">
      <c r="A197" s="3">
        <v>16</v>
      </c>
      <c r="B197" s="24" t="s">
        <v>17</v>
      </c>
      <c r="C197" s="19">
        <v>84997</v>
      </c>
      <c r="D197" s="19">
        <v>0</v>
      </c>
      <c r="E197" s="19">
        <v>0</v>
      </c>
    </row>
    <row r="198" spans="1:8" ht="27" customHeight="1">
      <c r="A198" s="3">
        <v>17</v>
      </c>
      <c r="B198" s="24" t="s">
        <v>11</v>
      </c>
      <c r="C198" s="19">
        <v>39965</v>
      </c>
      <c r="D198" s="19">
        <v>0</v>
      </c>
      <c r="E198" s="19">
        <v>0</v>
      </c>
    </row>
    <row r="199" spans="1:8" ht="27.75" customHeight="1">
      <c r="A199" s="67" t="s">
        <v>12</v>
      </c>
      <c r="B199" s="68"/>
      <c r="C199" s="19">
        <f>SUM(C182:C198)</f>
        <v>1974440</v>
      </c>
      <c r="D199" s="19">
        <f t="shared" ref="D199:E199" si="3">SUM(D182:D198)</f>
        <v>0</v>
      </c>
      <c r="E199" s="19">
        <f t="shared" si="3"/>
        <v>0</v>
      </c>
    </row>
    <row r="200" spans="1:8">
      <c r="E200" s="10"/>
    </row>
    <row r="201" spans="1:8">
      <c r="E201" s="10" t="s">
        <v>34</v>
      </c>
    </row>
    <row r="202" spans="1:8">
      <c r="A202" s="69" t="s">
        <v>0</v>
      </c>
      <c r="B202" s="69"/>
      <c r="C202" s="69"/>
      <c r="D202" s="69"/>
      <c r="E202" s="69"/>
    </row>
    <row r="203" spans="1:8" ht="41.25" customHeight="1">
      <c r="A203" s="70" t="s">
        <v>55</v>
      </c>
      <c r="B203" s="70"/>
      <c r="C203" s="70"/>
      <c r="D203" s="70"/>
      <c r="E203" s="70"/>
    </row>
    <row r="205" spans="1:8" collapsed="1">
      <c r="A205" s="71" t="s">
        <v>29</v>
      </c>
      <c r="B205" s="72" t="s">
        <v>2</v>
      </c>
      <c r="C205" s="72" t="s">
        <v>3</v>
      </c>
      <c r="D205" s="72"/>
      <c r="E205" s="72"/>
    </row>
    <row r="206" spans="1:8">
      <c r="A206" s="71"/>
      <c r="B206" s="72"/>
      <c r="C206" s="16" t="s">
        <v>40</v>
      </c>
      <c r="D206" s="16" t="s">
        <v>42</v>
      </c>
      <c r="E206" s="16" t="s">
        <v>53</v>
      </c>
    </row>
    <row r="207" spans="1:8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46</v>
      </c>
      <c r="H207" s="9" t="s">
        <v>47</v>
      </c>
    </row>
    <row r="208" spans="1:8" ht="27" customHeight="1">
      <c r="A208" s="3">
        <v>1</v>
      </c>
      <c r="B208" s="2" t="s">
        <v>4</v>
      </c>
      <c r="C208" s="19">
        <f>G208+H208</f>
        <v>141656</v>
      </c>
      <c r="D208" s="19">
        <v>0</v>
      </c>
      <c r="E208" s="19">
        <v>0</v>
      </c>
      <c r="G208" s="22">
        <v>135860</v>
      </c>
      <c r="H208" s="22">
        <v>5796</v>
      </c>
    </row>
    <row r="209" spans="1:8" ht="27" customHeight="1">
      <c r="A209" s="3">
        <v>2</v>
      </c>
      <c r="B209" s="2" t="s">
        <v>14</v>
      </c>
      <c r="C209" s="19">
        <f t="shared" ref="C209:C218" si="4">G209+H209</f>
        <v>63744</v>
      </c>
      <c r="D209" s="19">
        <v>0</v>
      </c>
      <c r="E209" s="19">
        <v>0</v>
      </c>
      <c r="G209" s="22">
        <v>54672</v>
      </c>
      <c r="H209" s="22">
        <v>9072</v>
      </c>
    </row>
    <row r="210" spans="1:8" ht="27" customHeight="1">
      <c r="A210" s="3">
        <v>3</v>
      </c>
      <c r="B210" s="2" t="s">
        <v>15</v>
      </c>
      <c r="C210" s="19">
        <f t="shared" si="4"/>
        <v>386850</v>
      </c>
      <c r="D210" s="19">
        <v>0</v>
      </c>
      <c r="E210" s="19">
        <v>0</v>
      </c>
      <c r="G210" s="22">
        <v>350310</v>
      </c>
      <c r="H210" s="22">
        <v>36540</v>
      </c>
    </row>
    <row r="211" spans="1:8" ht="27" customHeight="1">
      <c r="A211" s="3">
        <v>4</v>
      </c>
      <c r="B211" s="2" t="s">
        <v>16</v>
      </c>
      <c r="C211" s="19">
        <f t="shared" si="4"/>
        <v>569030</v>
      </c>
      <c r="D211" s="19">
        <v>0</v>
      </c>
      <c r="E211" s="19">
        <v>0</v>
      </c>
      <c r="G211" s="22">
        <v>456890</v>
      </c>
      <c r="H211" s="22">
        <v>112140</v>
      </c>
    </row>
    <row r="212" spans="1:8" ht="27" customHeight="1">
      <c r="A212" s="3">
        <v>5</v>
      </c>
      <c r="B212" s="2" t="s">
        <v>6</v>
      </c>
      <c r="C212" s="19">
        <f t="shared" si="4"/>
        <v>440054.28</v>
      </c>
      <c r="D212" s="19">
        <v>0</v>
      </c>
      <c r="E212" s="19">
        <v>0</v>
      </c>
      <c r="G212" s="22">
        <v>405278.28</v>
      </c>
      <c r="H212" s="22">
        <v>34776</v>
      </c>
    </row>
    <row r="213" spans="1:8" ht="27" customHeight="1">
      <c r="A213" s="3">
        <v>6</v>
      </c>
      <c r="B213" s="2" t="s">
        <v>8</v>
      </c>
      <c r="C213" s="19">
        <f t="shared" si="4"/>
        <v>157248</v>
      </c>
      <c r="D213" s="19">
        <v>0</v>
      </c>
      <c r="E213" s="19">
        <v>0</v>
      </c>
      <c r="G213" s="22">
        <v>132300</v>
      </c>
      <c r="H213" s="22">
        <v>24948</v>
      </c>
    </row>
    <row r="214" spans="1:8" ht="27" customHeight="1">
      <c r="A214" s="3">
        <v>7</v>
      </c>
      <c r="B214" s="2" t="s">
        <v>22</v>
      </c>
      <c r="C214" s="19">
        <f t="shared" si="4"/>
        <v>116424</v>
      </c>
      <c r="D214" s="19">
        <v>0</v>
      </c>
      <c r="E214" s="19">
        <v>0</v>
      </c>
      <c r="G214" s="22">
        <v>105840</v>
      </c>
      <c r="H214" s="22">
        <v>10584</v>
      </c>
    </row>
    <row r="215" spans="1:8" ht="27" customHeight="1">
      <c r="A215" s="3">
        <v>8</v>
      </c>
      <c r="B215" s="2" t="s">
        <v>9</v>
      </c>
      <c r="C215" s="19">
        <f t="shared" si="4"/>
        <v>216774</v>
      </c>
      <c r="D215" s="19">
        <v>0</v>
      </c>
      <c r="E215" s="19">
        <v>0</v>
      </c>
      <c r="G215" s="22">
        <v>199890</v>
      </c>
      <c r="H215" s="22">
        <v>16884</v>
      </c>
    </row>
    <row r="216" spans="1:8" ht="27" customHeight="1">
      <c r="A216" s="3">
        <v>9</v>
      </c>
      <c r="B216" s="2" t="s">
        <v>10</v>
      </c>
      <c r="C216" s="19">
        <f t="shared" si="4"/>
        <v>404988.7</v>
      </c>
      <c r="D216" s="19">
        <v>0</v>
      </c>
      <c r="E216" s="19">
        <v>0</v>
      </c>
      <c r="G216" s="22">
        <v>354588.7</v>
      </c>
      <c r="H216" s="22">
        <v>50400</v>
      </c>
    </row>
    <row r="217" spans="1:8" ht="27" customHeight="1">
      <c r="A217" s="3">
        <v>10</v>
      </c>
      <c r="B217" s="2" t="s">
        <v>17</v>
      </c>
      <c r="C217" s="19">
        <f t="shared" si="4"/>
        <v>88200</v>
      </c>
      <c r="D217" s="19">
        <v>0</v>
      </c>
      <c r="E217" s="19">
        <v>0</v>
      </c>
      <c r="G217" s="22">
        <v>70560</v>
      </c>
      <c r="H217" s="22">
        <v>17640</v>
      </c>
    </row>
    <row r="218" spans="1:8" ht="27" customHeight="1">
      <c r="A218" s="3">
        <v>11</v>
      </c>
      <c r="B218" s="2" t="s">
        <v>11</v>
      </c>
      <c r="C218" s="19">
        <f t="shared" si="4"/>
        <v>51156</v>
      </c>
      <c r="D218" s="19">
        <v>0</v>
      </c>
      <c r="E218" s="19">
        <v>0</v>
      </c>
      <c r="G218" s="22">
        <v>42336</v>
      </c>
      <c r="H218" s="22">
        <v>8820</v>
      </c>
    </row>
    <row r="219" spans="1:8" ht="27.75" customHeight="1">
      <c r="A219" s="74" t="s">
        <v>12</v>
      </c>
      <c r="B219" s="75"/>
      <c r="C219" s="19">
        <f>SUM(C208:C218)</f>
        <v>2636124.98</v>
      </c>
      <c r="D219" s="19">
        <f t="shared" ref="D219:E219" si="5">SUM(D208:D218)</f>
        <v>0</v>
      </c>
      <c r="E219" s="19">
        <f t="shared" si="5"/>
        <v>0</v>
      </c>
      <c r="G219" s="19">
        <f t="shared" ref="G219" si="6">SUM(G208:G218)</f>
        <v>2308524.98</v>
      </c>
      <c r="H219" s="19">
        <f t="shared" ref="H219" si="7">SUM(H208:H218)</f>
        <v>327600</v>
      </c>
    </row>
    <row r="220" spans="1:8">
      <c r="A220" s="7"/>
      <c r="B220" s="7"/>
      <c r="C220" s="18"/>
      <c r="D220" s="8"/>
      <c r="E220" s="8"/>
    </row>
    <row r="221" spans="1:8">
      <c r="E221" s="10" t="s">
        <v>36</v>
      </c>
    </row>
    <row r="222" spans="1:8">
      <c r="A222" s="69" t="s">
        <v>0</v>
      </c>
      <c r="B222" s="69"/>
      <c r="C222" s="69"/>
      <c r="D222" s="69"/>
      <c r="E222" s="69"/>
    </row>
    <row r="223" spans="1:8" ht="39" customHeight="1">
      <c r="A223" s="73" t="s">
        <v>50</v>
      </c>
      <c r="B223" s="73"/>
      <c r="C223" s="73"/>
      <c r="D223" s="73"/>
      <c r="E223" s="73"/>
    </row>
    <row r="225" spans="1:5">
      <c r="A225" s="71" t="s">
        <v>29</v>
      </c>
      <c r="B225" s="72" t="s">
        <v>2</v>
      </c>
      <c r="C225" s="72" t="s">
        <v>3</v>
      </c>
      <c r="D225" s="72"/>
      <c r="E225" s="72"/>
    </row>
    <row r="226" spans="1:5">
      <c r="A226" s="71"/>
      <c r="B226" s="72"/>
      <c r="C226" s="16" t="s">
        <v>40</v>
      </c>
      <c r="D226" s="16" t="s">
        <v>42</v>
      </c>
      <c r="E226" s="16" t="s">
        <v>53</v>
      </c>
    </row>
    <row r="227" spans="1: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>
      <c r="A228" s="3">
        <v>1</v>
      </c>
      <c r="B228" s="2" t="s">
        <v>19</v>
      </c>
      <c r="C228" s="19">
        <v>75000</v>
      </c>
      <c r="D228" s="19">
        <v>0</v>
      </c>
      <c r="E228" s="19">
        <v>0</v>
      </c>
    </row>
    <row r="229" spans="1:5" ht="27" customHeight="1">
      <c r="A229" s="3">
        <v>2</v>
      </c>
      <c r="B229" s="2" t="s">
        <v>4</v>
      </c>
      <c r="C229" s="19">
        <v>52500</v>
      </c>
      <c r="D229" s="19">
        <v>0</v>
      </c>
      <c r="E229" s="19">
        <v>0</v>
      </c>
    </row>
    <row r="230" spans="1:5" ht="27" customHeight="1">
      <c r="A230" s="3">
        <v>3</v>
      </c>
      <c r="B230" s="2" t="s">
        <v>14</v>
      </c>
      <c r="C230" s="19">
        <f>37500</f>
        <v>37500</v>
      </c>
      <c r="D230" s="19">
        <v>0</v>
      </c>
      <c r="E230" s="19">
        <v>0</v>
      </c>
    </row>
    <row r="231" spans="1:5" ht="27" customHeight="1">
      <c r="A231" s="3">
        <v>4</v>
      </c>
      <c r="B231" s="2" t="s">
        <v>5</v>
      </c>
      <c r="C231" s="19">
        <f>37500</f>
        <v>37500</v>
      </c>
      <c r="D231" s="19">
        <v>0</v>
      </c>
      <c r="E231" s="19">
        <v>0</v>
      </c>
    </row>
    <row r="232" spans="1:5" ht="27" customHeight="1">
      <c r="A232" s="3">
        <v>5</v>
      </c>
      <c r="B232" s="2" t="s">
        <v>15</v>
      </c>
      <c r="C232" s="19">
        <v>37500</v>
      </c>
      <c r="D232" s="19">
        <v>0</v>
      </c>
      <c r="E232" s="19">
        <v>0</v>
      </c>
    </row>
    <row r="233" spans="1:5" ht="27" customHeight="1">
      <c r="A233" s="3">
        <v>6</v>
      </c>
      <c r="B233" s="2" t="s">
        <v>16</v>
      </c>
      <c r="C233" s="19">
        <f>22500</f>
        <v>22500</v>
      </c>
      <c r="D233" s="19">
        <v>0</v>
      </c>
      <c r="E233" s="19">
        <v>0</v>
      </c>
    </row>
    <row r="234" spans="1:5" ht="27" customHeight="1">
      <c r="A234" s="3">
        <v>7</v>
      </c>
      <c r="B234" s="2" t="s">
        <v>20</v>
      </c>
      <c r="C234" s="19">
        <v>60000</v>
      </c>
      <c r="D234" s="19">
        <v>0</v>
      </c>
      <c r="E234" s="19">
        <v>0</v>
      </c>
    </row>
    <row r="235" spans="1:5" ht="27" customHeight="1">
      <c r="A235" s="3">
        <v>8</v>
      </c>
      <c r="B235" s="2" t="s">
        <v>21</v>
      </c>
      <c r="C235" s="19">
        <f>37500</f>
        <v>37500</v>
      </c>
      <c r="D235" s="19">
        <v>0</v>
      </c>
      <c r="E235" s="19">
        <v>0</v>
      </c>
    </row>
    <row r="236" spans="1:5" ht="27" customHeight="1">
      <c r="A236" s="3">
        <v>9</v>
      </c>
      <c r="B236" s="2" t="s">
        <v>38</v>
      </c>
      <c r="C236" s="19">
        <v>37500</v>
      </c>
      <c r="D236" s="19">
        <v>0</v>
      </c>
      <c r="E236" s="19">
        <v>0</v>
      </c>
    </row>
    <row r="237" spans="1:5" ht="27" customHeight="1">
      <c r="A237" s="3">
        <v>10</v>
      </c>
      <c r="B237" s="2" t="s">
        <v>6</v>
      </c>
      <c r="C237" s="19">
        <v>30000</v>
      </c>
      <c r="D237" s="19">
        <v>0</v>
      </c>
      <c r="E237" s="19">
        <v>0</v>
      </c>
    </row>
    <row r="238" spans="1:5" ht="27" customHeight="1">
      <c r="A238" s="3">
        <v>11</v>
      </c>
      <c r="B238" s="2" t="s">
        <v>7</v>
      </c>
      <c r="C238" s="19">
        <v>22500</v>
      </c>
      <c r="D238" s="19">
        <v>0</v>
      </c>
      <c r="E238" s="19">
        <v>0</v>
      </c>
    </row>
    <row r="239" spans="1:5" ht="27" customHeight="1">
      <c r="A239" s="3">
        <v>12</v>
      </c>
      <c r="B239" s="2" t="s">
        <v>8</v>
      </c>
      <c r="C239" s="19">
        <f>37500</f>
        <v>37500</v>
      </c>
      <c r="D239" s="19">
        <v>0</v>
      </c>
      <c r="E239" s="19">
        <v>0</v>
      </c>
    </row>
    <row r="240" spans="1:5" ht="27" customHeight="1">
      <c r="A240" s="3">
        <v>13</v>
      </c>
      <c r="B240" s="2" t="s">
        <v>22</v>
      </c>
      <c r="C240" s="19">
        <f>30000</f>
        <v>30000</v>
      </c>
      <c r="D240" s="19">
        <v>0</v>
      </c>
      <c r="E240" s="19">
        <v>0</v>
      </c>
    </row>
    <row r="241" spans="1:5" ht="27" customHeight="1">
      <c r="A241" s="3">
        <v>14</v>
      </c>
      <c r="B241" s="2" t="s">
        <v>9</v>
      </c>
      <c r="C241" s="19">
        <v>67500</v>
      </c>
      <c r="D241" s="19">
        <v>0</v>
      </c>
      <c r="E241" s="19">
        <v>0</v>
      </c>
    </row>
    <row r="242" spans="1:5" ht="27" customHeight="1">
      <c r="A242" s="3">
        <v>15</v>
      </c>
      <c r="B242" s="2" t="s">
        <v>10</v>
      </c>
      <c r="C242" s="19">
        <v>30000</v>
      </c>
      <c r="D242" s="19">
        <v>0</v>
      </c>
      <c r="E242" s="19">
        <v>0</v>
      </c>
    </row>
    <row r="243" spans="1:5" ht="27" customHeight="1">
      <c r="A243" s="3">
        <v>16</v>
      </c>
      <c r="B243" s="2" t="s">
        <v>17</v>
      </c>
      <c r="C243" s="19">
        <v>15000</v>
      </c>
      <c r="D243" s="19">
        <v>0</v>
      </c>
      <c r="E243" s="19">
        <v>0</v>
      </c>
    </row>
    <row r="244" spans="1:5" ht="27" customHeight="1">
      <c r="A244" s="3">
        <v>17</v>
      </c>
      <c r="B244" s="2" t="s">
        <v>23</v>
      </c>
      <c r="C244" s="19">
        <v>45000</v>
      </c>
      <c r="D244" s="19">
        <v>0</v>
      </c>
      <c r="E244" s="19">
        <v>0</v>
      </c>
    </row>
    <row r="245" spans="1:5" ht="27.75" customHeight="1">
      <c r="A245" s="67" t="s">
        <v>12</v>
      </c>
      <c r="B245" s="68"/>
      <c r="C245" s="19">
        <f>SUM(C228:C244)</f>
        <v>675000</v>
      </c>
      <c r="D245" s="19">
        <f>SUM(D228:D244)</f>
        <v>0</v>
      </c>
      <c r="E245" s="19">
        <f>SUM(E228:E244)</f>
        <v>0</v>
      </c>
    </row>
    <row r="247" spans="1:5">
      <c r="D247" s="6"/>
      <c r="E247" s="10" t="s">
        <v>37</v>
      </c>
    </row>
    <row r="248" spans="1:5">
      <c r="D248" s="6"/>
    </row>
    <row r="249" spans="1:5">
      <c r="A249" s="69" t="s">
        <v>0</v>
      </c>
      <c r="B249" s="69"/>
      <c r="C249" s="69"/>
      <c r="D249" s="69"/>
      <c r="E249" s="69"/>
    </row>
    <row r="250" spans="1:5" ht="60" customHeight="1">
      <c r="A250" s="70" t="s">
        <v>51</v>
      </c>
      <c r="B250" s="70"/>
      <c r="C250" s="70"/>
      <c r="D250" s="70"/>
      <c r="E250" s="70"/>
    </row>
    <row r="251" spans="1:5">
      <c r="D251" s="6"/>
    </row>
    <row r="252" spans="1:5">
      <c r="A252" s="71" t="s">
        <v>29</v>
      </c>
      <c r="B252" s="72" t="s">
        <v>2</v>
      </c>
      <c r="C252" s="72" t="s">
        <v>3</v>
      </c>
      <c r="D252" s="72"/>
      <c r="E252" s="72"/>
    </row>
    <row r="253" spans="1:5">
      <c r="A253" s="71"/>
      <c r="B253" s="72"/>
      <c r="C253" s="16" t="s">
        <v>40</v>
      </c>
      <c r="D253" s="16" t="s">
        <v>42</v>
      </c>
      <c r="E253" s="16" t="s">
        <v>53</v>
      </c>
    </row>
    <row r="254" spans="1: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" customHeight="1">
      <c r="A255" s="3">
        <v>1</v>
      </c>
      <c r="B255" s="2" t="s">
        <v>4</v>
      </c>
      <c r="C255" s="19">
        <v>2300</v>
      </c>
      <c r="D255" s="19">
        <v>0</v>
      </c>
      <c r="E255" s="19">
        <v>0</v>
      </c>
    </row>
    <row r="256" spans="1:5" ht="27" customHeight="1">
      <c r="A256" s="3">
        <v>2</v>
      </c>
      <c r="B256" s="2" t="s">
        <v>14</v>
      </c>
      <c r="C256" s="19">
        <v>3600</v>
      </c>
      <c r="D256" s="19">
        <v>0</v>
      </c>
      <c r="E256" s="19">
        <v>0</v>
      </c>
    </row>
    <row r="257" spans="1:5" ht="27" customHeight="1">
      <c r="A257" s="3">
        <v>3</v>
      </c>
      <c r="B257" s="2" t="s">
        <v>15</v>
      </c>
      <c r="C257" s="19">
        <v>14500</v>
      </c>
      <c r="D257" s="19">
        <v>0</v>
      </c>
      <c r="E257" s="19">
        <v>0</v>
      </c>
    </row>
    <row r="258" spans="1:5" ht="27" customHeight="1">
      <c r="A258" s="3">
        <v>4</v>
      </c>
      <c r="B258" s="2" t="s">
        <v>16</v>
      </c>
      <c r="C258" s="19">
        <v>44500</v>
      </c>
      <c r="D258" s="19">
        <v>0</v>
      </c>
      <c r="E258" s="19">
        <v>0</v>
      </c>
    </row>
    <row r="259" spans="1:5" ht="27" customHeight="1">
      <c r="A259" s="3">
        <v>5</v>
      </c>
      <c r="B259" s="2" t="s">
        <v>6</v>
      </c>
      <c r="C259" s="19">
        <v>13800</v>
      </c>
      <c r="D259" s="19">
        <v>0</v>
      </c>
      <c r="E259" s="19">
        <v>0</v>
      </c>
    </row>
    <row r="260" spans="1:5" ht="27" customHeight="1">
      <c r="A260" s="3">
        <v>6</v>
      </c>
      <c r="B260" s="2" t="s">
        <v>8</v>
      </c>
      <c r="C260" s="19">
        <v>9900</v>
      </c>
      <c r="D260" s="19">
        <v>0</v>
      </c>
      <c r="E260" s="19">
        <v>0</v>
      </c>
    </row>
    <row r="261" spans="1:5" ht="27" customHeight="1">
      <c r="A261" s="3">
        <v>7</v>
      </c>
      <c r="B261" s="2" t="s">
        <v>22</v>
      </c>
      <c r="C261" s="19">
        <v>4200</v>
      </c>
      <c r="D261" s="19">
        <v>0</v>
      </c>
      <c r="E261" s="19">
        <v>0</v>
      </c>
    </row>
    <row r="262" spans="1:5" ht="27" customHeight="1">
      <c r="A262" s="3">
        <v>8</v>
      </c>
      <c r="B262" s="2" t="s">
        <v>9</v>
      </c>
      <c r="C262" s="19">
        <v>6700</v>
      </c>
      <c r="D262" s="19">
        <v>0</v>
      </c>
      <c r="E262" s="19">
        <v>0</v>
      </c>
    </row>
    <row r="263" spans="1:5" ht="27" customHeight="1">
      <c r="A263" s="3">
        <v>9</v>
      </c>
      <c r="B263" s="2" t="s">
        <v>10</v>
      </c>
      <c r="C263" s="19">
        <v>20000</v>
      </c>
      <c r="D263" s="19">
        <v>0</v>
      </c>
      <c r="E263" s="19">
        <v>0</v>
      </c>
    </row>
    <row r="264" spans="1:5" ht="27" customHeight="1">
      <c r="A264" s="3">
        <v>10</v>
      </c>
      <c r="B264" s="2" t="s">
        <v>17</v>
      </c>
      <c r="C264" s="19">
        <v>7000</v>
      </c>
      <c r="D264" s="19">
        <v>0</v>
      </c>
      <c r="E264" s="19">
        <v>0</v>
      </c>
    </row>
    <row r="265" spans="1:5" ht="27" customHeight="1">
      <c r="A265" s="3">
        <v>11</v>
      </c>
      <c r="B265" s="2" t="s">
        <v>11</v>
      </c>
      <c r="C265" s="19">
        <v>3500</v>
      </c>
      <c r="D265" s="19">
        <v>0</v>
      </c>
      <c r="E265" s="19">
        <v>0</v>
      </c>
    </row>
    <row r="266" spans="1:5" ht="27.75" customHeight="1">
      <c r="A266" s="67" t="s">
        <v>12</v>
      </c>
      <c r="B266" s="68"/>
      <c r="C266" s="19">
        <f>SUM(C255:C265)</f>
        <v>130000</v>
      </c>
      <c r="D266" s="19">
        <f t="shared" ref="D266:E266" si="8">SUM(D255:D265)</f>
        <v>0</v>
      </c>
      <c r="E266" s="19">
        <f t="shared" si="8"/>
        <v>0</v>
      </c>
    </row>
    <row r="267" spans="1:5" ht="27.75" customHeight="1">
      <c r="A267" s="36"/>
      <c r="B267" s="36"/>
      <c r="C267" s="21"/>
      <c r="D267" s="21"/>
      <c r="E267" s="21"/>
    </row>
    <row r="269" spans="1:5">
      <c r="D269" s="35"/>
    </row>
    <row r="270" spans="1:5">
      <c r="D270" s="6"/>
      <c r="E270" s="10" t="s">
        <v>56</v>
      </c>
    </row>
    <row r="271" spans="1:5">
      <c r="D271" s="6"/>
    </row>
    <row r="272" spans="1:5">
      <c r="A272" s="69" t="s">
        <v>0</v>
      </c>
      <c r="B272" s="69"/>
      <c r="C272" s="69"/>
      <c r="D272" s="69"/>
      <c r="E272" s="69"/>
    </row>
    <row r="273" spans="1:5" ht="60" customHeight="1">
      <c r="A273" s="70" t="s">
        <v>57</v>
      </c>
      <c r="B273" s="70"/>
      <c r="C273" s="70"/>
      <c r="D273" s="70"/>
      <c r="E273" s="70"/>
    </row>
    <row r="274" spans="1:5">
      <c r="D274" s="6"/>
    </row>
    <row r="275" spans="1:5">
      <c r="A275" s="71" t="s">
        <v>29</v>
      </c>
      <c r="B275" s="72" t="s">
        <v>2</v>
      </c>
      <c r="C275" s="72" t="s">
        <v>3</v>
      </c>
      <c r="D275" s="72"/>
      <c r="E275" s="72"/>
    </row>
    <row r="276" spans="1:5">
      <c r="A276" s="71"/>
      <c r="B276" s="72"/>
      <c r="C276" s="16" t="s">
        <v>40</v>
      </c>
      <c r="D276" s="16" t="s">
        <v>42</v>
      </c>
      <c r="E276" s="16" t="s">
        <v>53</v>
      </c>
    </row>
    <row r="277" spans="1:5">
      <c r="A277" s="28">
        <v>1</v>
      </c>
      <c r="B277" s="28">
        <v>2</v>
      </c>
      <c r="C277" s="28">
        <v>3</v>
      </c>
      <c r="D277" s="28">
        <v>4</v>
      </c>
      <c r="E277" s="28">
        <v>5</v>
      </c>
    </row>
    <row r="278" spans="1:5" ht="27" customHeight="1">
      <c r="A278" s="48">
        <v>1</v>
      </c>
      <c r="B278" s="2" t="s">
        <v>4</v>
      </c>
      <c r="C278" s="19">
        <f>120000</f>
        <v>120000</v>
      </c>
      <c r="D278" s="19">
        <v>0</v>
      </c>
      <c r="E278" s="19">
        <v>0</v>
      </c>
    </row>
    <row r="279" spans="1:5" ht="27" customHeight="1">
      <c r="A279" s="48">
        <v>2</v>
      </c>
      <c r="B279" s="2" t="s">
        <v>14</v>
      </c>
      <c r="C279" s="19">
        <f>100000</f>
        <v>100000</v>
      </c>
      <c r="D279" s="19">
        <v>0</v>
      </c>
      <c r="E279" s="19">
        <v>0</v>
      </c>
    </row>
    <row r="280" spans="1:5" ht="27" customHeight="1">
      <c r="A280" s="48">
        <v>3</v>
      </c>
      <c r="B280" s="2" t="s">
        <v>5</v>
      </c>
      <c r="C280" s="19">
        <f>25000</f>
        <v>25000</v>
      </c>
      <c r="D280" s="19">
        <v>0</v>
      </c>
      <c r="E280" s="19">
        <v>0</v>
      </c>
    </row>
    <row r="281" spans="1:5" ht="27" customHeight="1">
      <c r="A281" s="49">
        <v>4</v>
      </c>
      <c r="B281" s="2" t="s">
        <v>15</v>
      </c>
      <c r="C281" s="19">
        <v>50000</v>
      </c>
      <c r="D281" s="19">
        <v>0</v>
      </c>
      <c r="E281" s="19">
        <v>0</v>
      </c>
    </row>
    <row r="282" spans="1:5" ht="27" customHeight="1">
      <c r="A282" s="48">
        <v>5</v>
      </c>
      <c r="B282" s="2" t="s">
        <v>16</v>
      </c>
      <c r="C282" s="19">
        <f>100000</f>
        <v>100000</v>
      </c>
      <c r="D282" s="19">
        <v>0</v>
      </c>
      <c r="E282" s="19">
        <v>0</v>
      </c>
    </row>
    <row r="283" spans="1:5" ht="27" customHeight="1">
      <c r="A283" s="48">
        <v>6</v>
      </c>
      <c r="B283" s="2" t="s">
        <v>21</v>
      </c>
      <c r="C283" s="19">
        <f>476403.6</f>
        <v>476403.6</v>
      </c>
      <c r="D283" s="19">
        <v>0</v>
      </c>
      <c r="E283" s="19">
        <v>0</v>
      </c>
    </row>
    <row r="284" spans="1:5" ht="27" customHeight="1">
      <c r="A284" s="48">
        <v>7</v>
      </c>
      <c r="B284" s="2" t="s">
        <v>38</v>
      </c>
      <c r="C284" s="19">
        <f>23000+100000</f>
        <v>123000</v>
      </c>
      <c r="D284" s="19">
        <v>0</v>
      </c>
      <c r="E284" s="19">
        <v>0</v>
      </c>
    </row>
    <row r="285" spans="1:5" ht="27" customHeight="1">
      <c r="A285" s="48">
        <v>8</v>
      </c>
      <c r="B285" s="2" t="s">
        <v>6</v>
      </c>
      <c r="C285" s="19">
        <f>31050</f>
        <v>31050</v>
      </c>
      <c r="D285" s="19">
        <v>0</v>
      </c>
      <c r="E285" s="19">
        <v>0</v>
      </c>
    </row>
    <row r="286" spans="1:5" ht="27" customHeight="1">
      <c r="A286" s="48">
        <v>9</v>
      </c>
      <c r="B286" s="2" t="s">
        <v>22</v>
      </c>
      <c r="C286" s="19">
        <f>10000</f>
        <v>10000</v>
      </c>
      <c r="D286" s="19">
        <v>0</v>
      </c>
      <c r="E286" s="19">
        <v>0</v>
      </c>
    </row>
    <row r="287" spans="1:5" ht="27" customHeight="1">
      <c r="A287" s="48">
        <v>10</v>
      </c>
      <c r="B287" s="2" t="s">
        <v>10</v>
      </c>
      <c r="C287" s="19">
        <f>90000</f>
        <v>90000</v>
      </c>
      <c r="D287" s="19">
        <v>0</v>
      </c>
      <c r="E287" s="19">
        <v>0</v>
      </c>
    </row>
    <row r="288" spans="1:5" ht="27" customHeight="1">
      <c r="A288" s="49">
        <v>11</v>
      </c>
      <c r="B288" s="2" t="s">
        <v>17</v>
      </c>
      <c r="C288" s="19">
        <v>50000</v>
      </c>
      <c r="D288" s="19">
        <v>0</v>
      </c>
      <c r="E288" s="19">
        <v>0</v>
      </c>
    </row>
    <row r="289" spans="1:6" ht="27" customHeight="1">
      <c r="A289" s="48">
        <v>12</v>
      </c>
      <c r="B289" s="2" t="s">
        <v>24</v>
      </c>
      <c r="C289" s="19">
        <f>4388711+1320529+175383</f>
        <v>5884623</v>
      </c>
      <c r="D289" s="19">
        <v>0</v>
      </c>
      <c r="E289" s="19">
        <v>0</v>
      </c>
    </row>
    <row r="290" spans="1:6" ht="27.75" customHeight="1">
      <c r="A290" s="67" t="s">
        <v>12</v>
      </c>
      <c r="B290" s="68"/>
      <c r="C290" s="19">
        <f>SUM(C278:C289)</f>
        <v>7060076.5999999996</v>
      </c>
      <c r="D290" s="19">
        <f>SUM(D278:D289)</f>
        <v>0</v>
      </c>
      <c r="E290" s="19">
        <f>SUM(E278:E289)</f>
        <v>0</v>
      </c>
    </row>
    <row r="291" spans="1:6" ht="27.75" customHeight="1">
      <c r="A291" s="36"/>
      <c r="B291" s="36"/>
      <c r="C291" s="21"/>
      <c r="D291" s="21"/>
      <c r="E291" s="21"/>
    </row>
    <row r="292" spans="1:6" ht="27.75" customHeight="1">
      <c r="A292" s="36"/>
      <c r="B292" s="36"/>
      <c r="C292" s="21"/>
      <c r="D292" s="21"/>
      <c r="E292" s="21"/>
    </row>
    <row r="294" spans="1:6">
      <c r="D294" s="37"/>
    </row>
    <row r="295" spans="1:6">
      <c r="A295" s="27"/>
      <c r="B295" s="27"/>
      <c r="C295" s="27"/>
      <c r="D295" s="27"/>
      <c r="E295" s="65" t="s">
        <v>59</v>
      </c>
      <c r="F295" s="65"/>
    </row>
    <row r="296" spans="1:6">
      <c r="A296" s="27"/>
      <c r="B296" s="27"/>
      <c r="C296" s="27"/>
      <c r="D296" s="27"/>
      <c r="E296" s="27"/>
      <c r="F296" s="27"/>
    </row>
    <row r="297" spans="1:6">
      <c r="A297" s="65" t="s">
        <v>0</v>
      </c>
      <c r="B297" s="65"/>
      <c r="C297" s="65"/>
      <c r="D297" s="65"/>
      <c r="E297" s="65"/>
      <c r="F297" s="65"/>
    </row>
    <row r="298" spans="1:6" ht="18.75" customHeight="1">
      <c r="A298" s="66" t="s">
        <v>60</v>
      </c>
      <c r="B298" s="66"/>
      <c r="C298" s="66"/>
      <c r="D298" s="66"/>
      <c r="E298" s="66"/>
      <c r="F298" s="66"/>
    </row>
    <row r="299" spans="1:6" ht="29.25" customHeight="1">
      <c r="A299" s="27"/>
      <c r="B299" s="27"/>
      <c r="C299" s="27"/>
      <c r="D299" s="27"/>
      <c r="E299" s="27"/>
      <c r="F299" s="27"/>
    </row>
    <row r="300" spans="1:6">
      <c r="A300" s="56" t="s">
        <v>29</v>
      </c>
      <c r="B300" s="59" t="s">
        <v>2</v>
      </c>
      <c r="C300" s="52" t="s">
        <v>40</v>
      </c>
      <c r="D300" s="53"/>
      <c r="E300" s="50" t="s">
        <v>3</v>
      </c>
      <c r="F300" s="51"/>
    </row>
    <row r="301" spans="1:6">
      <c r="A301" s="57"/>
      <c r="B301" s="60"/>
      <c r="C301" s="54"/>
      <c r="D301" s="55"/>
      <c r="E301" s="62" t="s">
        <v>42</v>
      </c>
      <c r="F301" s="62" t="s">
        <v>53</v>
      </c>
    </row>
    <row r="302" spans="1:6" ht="18.75" customHeight="1">
      <c r="A302" s="57"/>
      <c r="B302" s="60"/>
      <c r="C302" s="59" t="s">
        <v>3</v>
      </c>
      <c r="D302" s="56" t="s">
        <v>61</v>
      </c>
      <c r="E302" s="63"/>
      <c r="F302" s="63"/>
    </row>
    <row r="303" spans="1:6" ht="96" customHeight="1">
      <c r="A303" s="58"/>
      <c r="B303" s="61"/>
      <c r="C303" s="61"/>
      <c r="D303" s="58"/>
      <c r="E303" s="64"/>
      <c r="F303" s="64"/>
    </row>
    <row r="304" spans="1:6">
      <c r="A304" s="39">
        <v>1</v>
      </c>
      <c r="B304" s="40">
        <v>2</v>
      </c>
      <c r="C304" s="41">
        <v>3</v>
      </c>
      <c r="D304" s="41">
        <v>4</v>
      </c>
      <c r="E304" s="41">
        <v>5</v>
      </c>
      <c r="F304" s="41">
        <v>6</v>
      </c>
    </row>
    <row r="305" spans="1:6" ht="27" customHeight="1">
      <c r="A305" s="39">
        <v>1</v>
      </c>
      <c r="B305" s="42" t="s">
        <v>14</v>
      </c>
      <c r="C305" s="43">
        <v>1500000</v>
      </c>
      <c r="D305" s="43">
        <v>70.790000000000006</v>
      </c>
      <c r="E305" s="43">
        <v>0</v>
      </c>
      <c r="F305" s="43">
        <v>0</v>
      </c>
    </row>
    <row r="306" spans="1:6" ht="27" customHeight="1">
      <c r="A306" s="39">
        <v>2</v>
      </c>
      <c r="B306" s="42" t="s">
        <v>15</v>
      </c>
      <c r="C306" s="43">
        <v>1000000</v>
      </c>
      <c r="D306" s="43">
        <v>66.900000000000006</v>
      </c>
      <c r="E306" s="43">
        <v>0</v>
      </c>
      <c r="F306" s="43">
        <v>0</v>
      </c>
    </row>
    <row r="307" spans="1:6" ht="27" customHeight="1">
      <c r="A307" s="39">
        <v>3</v>
      </c>
      <c r="B307" s="42" t="s">
        <v>8</v>
      </c>
      <c r="C307" s="43">
        <v>1000000</v>
      </c>
      <c r="D307" s="43">
        <v>66.67</v>
      </c>
      <c r="E307" s="43">
        <v>0</v>
      </c>
      <c r="F307" s="43">
        <v>0</v>
      </c>
    </row>
    <row r="308" spans="1:6" ht="27" customHeight="1">
      <c r="A308" s="39">
        <v>4</v>
      </c>
      <c r="B308" s="42" t="s">
        <v>11</v>
      </c>
      <c r="C308" s="43">
        <v>1200000</v>
      </c>
      <c r="D308" s="43">
        <v>80.67</v>
      </c>
      <c r="E308" s="43">
        <v>0</v>
      </c>
      <c r="F308" s="43">
        <v>0</v>
      </c>
    </row>
    <row r="309" spans="1:6" ht="27" customHeight="1">
      <c r="A309" s="39">
        <v>5</v>
      </c>
      <c r="B309" s="42" t="s">
        <v>23</v>
      </c>
      <c r="C309" s="43">
        <v>3000000</v>
      </c>
      <c r="D309" s="43">
        <v>85</v>
      </c>
      <c r="E309" s="43">
        <v>0</v>
      </c>
      <c r="F309" s="43">
        <v>0</v>
      </c>
    </row>
    <row r="310" spans="1:6" ht="27" customHeight="1">
      <c r="A310" s="39">
        <v>6</v>
      </c>
      <c r="B310" s="42" t="s">
        <v>24</v>
      </c>
      <c r="C310" s="43">
        <v>4000000</v>
      </c>
      <c r="D310" s="43">
        <v>84.72</v>
      </c>
      <c r="E310" s="43">
        <v>0</v>
      </c>
      <c r="F310" s="43">
        <v>0</v>
      </c>
    </row>
    <row r="311" spans="1:6">
      <c r="A311" s="44" t="s">
        <v>12</v>
      </c>
      <c r="B311" s="45"/>
      <c r="C311" s="43">
        <f>SUM(C305:C310)</f>
        <v>11700000</v>
      </c>
      <c r="D311" s="43"/>
      <c r="E311" s="43">
        <f>SUM(E305:E310)</f>
        <v>0</v>
      </c>
      <c r="F311" s="43">
        <f>SUM(F305:F310)</f>
        <v>0</v>
      </c>
    </row>
  </sheetData>
  <mergeCells count="89">
    <mergeCell ref="C302:C303"/>
    <mergeCell ref="E295:F295"/>
    <mergeCell ref="B300:B303"/>
    <mergeCell ref="F301:F303"/>
    <mergeCell ref="D302:D303"/>
    <mergeCell ref="A297:F297"/>
    <mergeCell ref="A298:F298"/>
    <mergeCell ref="A300:A303"/>
    <mergeCell ref="C300:D301"/>
    <mergeCell ref="E300:F300"/>
    <mergeCell ref="E301:E303"/>
    <mergeCell ref="A266:B266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A17:E17"/>
    <mergeCell ref="A18:E18"/>
    <mergeCell ref="A13:E13"/>
    <mergeCell ref="A14:E14"/>
    <mergeCell ref="A20:A21"/>
    <mergeCell ref="B20:B21"/>
    <mergeCell ref="B48:B49"/>
    <mergeCell ref="C48:E48"/>
    <mergeCell ref="C20:E20"/>
    <mergeCell ref="A45:E45"/>
    <mergeCell ref="A46:E46"/>
    <mergeCell ref="A42:B42"/>
    <mergeCell ref="A48:A49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A245:B245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H22:M22"/>
    <mergeCell ref="H23:M23"/>
    <mergeCell ref="A290:B290"/>
    <mergeCell ref="A272:E272"/>
    <mergeCell ref="A273:E273"/>
    <mergeCell ref="A275:A276"/>
    <mergeCell ref="B275:B276"/>
    <mergeCell ref="C275:E275"/>
    <mergeCell ref="A252:A253"/>
    <mergeCell ref="B252:B253"/>
    <mergeCell ref="C252:E252"/>
    <mergeCell ref="A225:A226"/>
    <mergeCell ref="B225:B226"/>
    <mergeCell ref="C225:E225"/>
    <mergeCell ref="A249:E249"/>
    <mergeCell ref="A250:E250"/>
    <mergeCell ref="L25:M25"/>
    <mergeCell ref="J25:K26"/>
    <mergeCell ref="H25:H28"/>
    <mergeCell ref="I25:I28"/>
    <mergeCell ref="J27:J28"/>
    <mergeCell ref="K27:K28"/>
    <mergeCell ref="L26:L28"/>
    <mergeCell ref="M26:M28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5" max="5" man="1"/>
    <brk id="268" max="5" man="1"/>
    <brk id="2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2024-07-23T04:40:12Z</dcterms:modified>
</cp:coreProperties>
</file>